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60" yWindow="300" windowWidth="15600" windowHeight="11760" activeTab="12"/>
  </bookViews>
  <sheets>
    <sheet name="An" sheetId="1" r:id="rId1"/>
    <sheet name="Janvier" sheetId="2" r:id="rId2"/>
    <sheet name="Février" sheetId="3" r:id="rId3"/>
    <sheet name="Mars " sheetId="4" r:id="rId4"/>
    <sheet name="Avril" sheetId="5" r:id="rId5"/>
    <sheet name="Mai" sheetId="6" r:id="rId6"/>
    <sheet name="Juin" sheetId="7" r:id="rId7"/>
    <sheet name="Juillet" sheetId="8" r:id="rId8"/>
    <sheet name="Août" sheetId="9" r:id="rId9"/>
    <sheet name="Septembre" sheetId="10" r:id="rId10"/>
    <sheet name="Octobre" sheetId="11" r:id="rId11"/>
    <sheet name="Novembre" sheetId="12" r:id="rId12"/>
    <sheet name="Décembre" sheetId="13" r:id="rId13"/>
    <sheet name="©" sheetId="14" state="hidden" r:id="rId14"/>
  </sheets>
  <definedNames>
    <definedName name="event_dates">'An'!$Y$10:$Y$44</definedName>
    <definedName name="events">'An'!$Z$10:$Z$44</definedName>
    <definedName name="valuevx">42.314159</definedName>
    <definedName name="_xlnm.Print_Area" localSheetId="0">'An'!$A$6:$Z$44</definedName>
  </definedNames>
  <calcPr fullCalcOnLoad="1"/>
</workbook>
</file>

<file path=xl/sharedStrings.xml><?xml version="1.0" encoding="utf-8"?>
<sst xmlns="http://schemas.openxmlformats.org/spreadsheetml/2006/main" count="905" uniqueCount="88">
  <si>
    <t>[42]</t>
  </si>
  <si>
    <t>Date</t>
  </si>
  <si>
    <t>© 2009 Vertex42 LLC</t>
  </si>
  <si>
    <t/>
  </si>
  <si>
    <t>Notes</t>
  </si>
  <si>
    <t>Vertex42 Calendar Template</t>
  </si>
  <si>
    <t>An</t>
  </si>
  <si>
    <t>Mois</t>
  </si>
  <si>
    <t>premier jour</t>
  </si>
  <si>
    <t>1:di, 2:lu</t>
  </si>
  <si>
    <t>Calendrier Titre</t>
  </si>
  <si>
    <t xml:space="preserve">Note : Les calendriers mensuels montrent seulement le premier 2 vacances/événements par le jour de la liste au dessous. </t>
  </si>
  <si>
    <t>Vacances ou Evénement</t>
  </si>
  <si>
    <t>Jour de l'an</t>
  </si>
  <si>
    <t>Fête du premier mai</t>
  </si>
  <si>
    <t>Fête de la Victoire 1945</t>
  </si>
  <si>
    <t>Fête nationale</t>
  </si>
  <si>
    <t>Assomption</t>
  </si>
  <si>
    <t>La Toussaint</t>
  </si>
  <si>
    <t>Jour d'armistice</t>
  </si>
  <si>
    <t>équinoxe de printemps</t>
  </si>
  <si>
    <t>équinoxe automnal</t>
  </si>
  <si>
    <t>décembre solstice</t>
  </si>
  <si>
    <t>Noël</t>
  </si>
  <si>
    <t>l'Ascension catholique</t>
  </si>
  <si>
    <t>heure d'été commencent</t>
  </si>
  <si>
    <t>heure d'été terminent</t>
  </si>
  <si>
    <t>juin solstice</t>
  </si>
  <si>
    <t>Calendrier Perpetuel</t>
  </si>
  <si>
    <t>Planning Salle Mosaïque</t>
  </si>
  <si>
    <t xml:space="preserve">Pâques </t>
  </si>
  <si>
    <t>week end chantant</t>
  </si>
  <si>
    <t>fil de l art</t>
  </si>
  <si>
    <t>mechoui</t>
  </si>
  <si>
    <t>fete de l école</t>
  </si>
  <si>
    <t xml:space="preserve">SALON </t>
  </si>
  <si>
    <t>PRINTEMPS</t>
  </si>
  <si>
    <t>grandcolas</t>
  </si>
  <si>
    <t>COMMUNAUTE</t>
  </si>
  <si>
    <t>DES</t>
  </si>
  <si>
    <t>COMMUNES</t>
  </si>
  <si>
    <t>st barbe</t>
  </si>
  <si>
    <t>kermesse</t>
  </si>
  <si>
    <t>bagans</t>
  </si>
  <si>
    <t>tue cochon</t>
  </si>
  <si>
    <t>chorale</t>
  </si>
  <si>
    <t>ducasse</t>
  </si>
  <si>
    <t>baratchar</t>
  </si>
  <si>
    <t>lous bagans</t>
  </si>
  <si>
    <t>chœur and co</t>
  </si>
  <si>
    <t>duronea</t>
  </si>
  <si>
    <t>vœux</t>
  </si>
  <si>
    <t>protection civile</t>
  </si>
  <si>
    <t>NETTOYAGE 9H A 12H45</t>
  </si>
  <si>
    <t>ECOLE 9H A 12H</t>
  </si>
  <si>
    <t>ZUMBA 9H A 11H</t>
  </si>
  <si>
    <t>ECOLE 14H A 15H30</t>
  </si>
  <si>
    <t>danse 11h à 12h et 13h30 à 16h30</t>
  </si>
  <si>
    <t>TAP 15H30 A 16H30</t>
  </si>
  <si>
    <t>13h30 à 16h30</t>
  </si>
  <si>
    <t>JUDO 16H45 A 20H30</t>
  </si>
  <si>
    <t>TAI CHI18H A 20H15</t>
  </si>
  <si>
    <t>JUDO 16H45 A 19H45</t>
  </si>
  <si>
    <t>GYM 18H45 A 20H15</t>
  </si>
  <si>
    <t>danse 20h30 22h</t>
  </si>
  <si>
    <t>yoga 19h 20h</t>
  </si>
  <si>
    <t>comite</t>
  </si>
  <si>
    <t xml:space="preserve">duran </t>
  </si>
  <si>
    <t>cidrerie</t>
  </si>
  <si>
    <t>a</t>
  </si>
  <si>
    <t>acca</t>
  </si>
  <si>
    <t>FETE D ÉTÉ</t>
  </si>
  <si>
    <t xml:space="preserve">concentration motos </t>
  </si>
  <si>
    <t>hebert</t>
  </si>
  <si>
    <t>tai chi</t>
  </si>
  <si>
    <t>basket biaudos</t>
  </si>
  <si>
    <t>marche de noel</t>
  </si>
  <si>
    <t>centre de loisirs</t>
  </si>
  <si>
    <t>Mathilde FRANCOISE</t>
  </si>
  <si>
    <t xml:space="preserve">Comité des fetes </t>
  </si>
  <si>
    <t xml:space="preserve">Soirée Chatiaignes </t>
  </si>
  <si>
    <t xml:space="preserve">Comté des Fêtes </t>
  </si>
  <si>
    <t xml:space="preserve">Remerciements fêtes </t>
  </si>
  <si>
    <t>nettoyage</t>
  </si>
  <si>
    <t>TELETHON</t>
  </si>
  <si>
    <t>FETE D HIVER</t>
  </si>
  <si>
    <t>DANSE</t>
  </si>
  <si>
    <t>loto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</si>
</sst>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"/>
    <numFmt numFmtId="175" formatCode="mmmm"/>
    <numFmt numFmtId="176" formatCode="mmmm\ yyyy"/>
    <numFmt numFmtId="177" formatCode="d/m;@"/>
    <numFmt numFmtId="178" formatCode="[$-40C]d\-mmm;@"/>
    <numFmt numFmtId="179" formatCode="[$-40C]mmmm\ yyyy;@"/>
  </numFmts>
  <fonts count="58">
    <font>
      <sz val="10"/>
      <name val="Arial"/>
      <family val="0"/>
    </font>
    <font>
      <u val="single"/>
      <sz val="10"/>
      <color indexed="12"/>
      <name val="Tahoma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8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Arial"/>
      <family val="2"/>
    </font>
    <font>
      <b/>
      <sz val="12"/>
      <color indexed="9"/>
      <name val="Arial"/>
      <family val="2"/>
    </font>
    <font>
      <b/>
      <sz val="11"/>
      <color indexed="60"/>
      <name val="Arial"/>
      <family val="2"/>
    </font>
    <font>
      <b/>
      <sz val="28"/>
      <color indexed="60"/>
      <name val="Arial"/>
      <family val="2"/>
    </font>
    <font>
      <sz val="6"/>
      <color indexed="9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sz val="36"/>
      <color indexed="60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u val="single"/>
      <sz val="8"/>
      <color indexed="12"/>
      <name val="Tahoma"/>
      <family val="2"/>
    </font>
    <font>
      <b/>
      <sz val="2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sz val="11"/>
      <color indexed="53"/>
      <name val="Calibri"/>
      <family val="2"/>
    </font>
    <font>
      <sz val="11"/>
      <color indexed="36"/>
      <name val="Calibri"/>
      <family val="2"/>
    </font>
    <font>
      <sz val="11"/>
      <color indexed="5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18"/>
      <name val="Cambria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4">
    <xf numFmtId="0" fontId="0" fillId="0" borderId="0" xfId="0" applyAlignment="1">
      <alignment/>
    </xf>
    <xf numFmtId="0" fontId="6" fillId="33" borderId="0" xfId="0" applyFont="1" applyFill="1" applyAlignment="1">
      <alignment horizontal="center"/>
    </xf>
    <xf numFmtId="174" fontId="6" fillId="0" borderId="10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2" fillId="0" borderId="0" xfId="0" applyFont="1" applyAlignment="1">
      <alignment/>
    </xf>
    <xf numFmtId="0" fontId="10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0" fillId="33" borderId="0" xfId="0" applyFill="1" applyAlignment="1">
      <alignment/>
    </xf>
    <xf numFmtId="0" fontId="18" fillId="0" borderId="20" xfId="0" applyFont="1" applyBorder="1" applyAlignment="1">
      <alignment vertical="top"/>
    </xf>
    <xf numFmtId="0" fontId="2" fillId="0" borderId="21" xfId="0" applyFont="1" applyBorder="1" applyAlignment="1">
      <alignment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2" xfId="0" applyFont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>
      <alignment horizontal="right"/>
    </xf>
    <xf numFmtId="178" fontId="0" fillId="0" borderId="15" xfId="0" applyNumberFormat="1" applyFont="1" applyBorder="1" applyAlignment="1">
      <alignment horizontal="left"/>
    </xf>
    <xf numFmtId="0" fontId="13" fillId="0" borderId="21" xfId="0" applyFont="1" applyBorder="1" applyAlignment="1">
      <alignment horizontal="left" vertical="center" wrapText="1"/>
    </xf>
    <xf numFmtId="174" fontId="14" fillId="0" borderId="16" xfId="0" applyNumberFormat="1" applyFont="1" applyBorder="1" applyAlignment="1">
      <alignment horizontal="center" vertical="center" wrapText="1"/>
    </xf>
    <xf numFmtId="174" fontId="14" fillId="0" borderId="20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174" fontId="14" fillId="9" borderId="20" xfId="0" applyNumberFormat="1" applyFont="1" applyFill="1" applyBorder="1" applyAlignment="1">
      <alignment horizontal="center" vertical="center" wrapText="1"/>
    </xf>
    <xf numFmtId="0" fontId="13" fillId="9" borderId="21" xfId="0" applyFont="1" applyFill="1" applyBorder="1" applyAlignment="1">
      <alignment horizontal="left" vertical="center" wrapText="1"/>
    </xf>
    <xf numFmtId="174" fontId="14" fillId="9" borderId="16" xfId="0" applyNumberFormat="1" applyFont="1" applyFill="1" applyBorder="1" applyAlignment="1">
      <alignment horizontal="center" vertical="center" wrapText="1"/>
    </xf>
    <xf numFmtId="174" fontId="14" fillId="15" borderId="20" xfId="0" applyNumberFormat="1" applyFont="1" applyFill="1" applyBorder="1" applyAlignment="1">
      <alignment horizontal="center" vertical="center" wrapText="1"/>
    </xf>
    <xf numFmtId="0" fontId="13" fillId="15" borderId="21" xfId="0" applyFont="1" applyFill="1" applyBorder="1" applyAlignment="1">
      <alignment horizontal="left" vertical="center" wrapText="1"/>
    </xf>
    <xf numFmtId="174" fontId="14" fillId="0" borderId="20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7" fillId="35" borderId="18" xfId="0" applyFont="1" applyFill="1" applyBorder="1" applyAlignment="1">
      <alignment horizontal="left" vertical="center"/>
    </xf>
    <xf numFmtId="179" fontId="9" fillId="35" borderId="13" xfId="0" applyNumberFormat="1" applyFont="1" applyFill="1" applyBorder="1" applyAlignment="1">
      <alignment horizontal="center" vertical="center"/>
    </xf>
    <xf numFmtId="179" fontId="9" fillId="35" borderId="22" xfId="0" applyNumberFormat="1" applyFont="1" applyFill="1" applyBorder="1" applyAlignment="1">
      <alignment horizontal="center" vertical="center"/>
    </xf>
    <xf numFmtId="179" fontId="9" fillId="35" borderId="23" xfId="0" applyNumberFormat="1" applyFont="1" applyFill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2" fillId="33" borderId="0" xfId="0" applyFont="1" applyFill="1" applyAlignment="1">
      <alignment horizontal="center"/>
    </xf>
    <xf numFmtId="0" fontId="4" fillId="0" borderId="27" xfId="0" applyFont="1" applyBorder="1" applyAlignment="1">
      <alignment horizontal="center"/>
    </xf>
    <xf numFmtId="0" fontId="5" fillId="33" borderId="16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3" fillId="33" borderId="0" xfId="0" applyFont="1" applyFill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8" fillId="0" borderId="0" xfId="44" applyFont="1" applyAlignment="1" applyProtection="1">
      <alignment horizontal="left"/>
      <protection/>
    </xf>
    <xf numFmtId="0" fontId="2" fillId="0" borderId="28" xfId="0" applyFont="1" applyBorder="1" applyAlignment="1">
      <alignment horizontal="right"/>
    </xf>
    <xf numFmtId="0" fontId="20" fillId="33" borderId="14" xfId="44" applyFont="1" applyFill="1" applyBorder="1" applyAlignment="1" applyProtection="1">
      <alignment horizontal="left"/>
      <protection/>
    </xf>
    <xf numFmtId="0" fontId="8" fillId="33" borderId="14" xfId="44" applyFont="1" applyFill="1" applyBorder="1" applyAlignment="1" applyProtection="1">
      <alignment horizontal="left"/>
      <protection/>
    </xf>
    <xf numFmtId="174" fontId="13" fillId="36" borderId="16" xfId="0" applyNumberFormat="1" applyFont="1" applyFill="1" applyBorder="1" applyAlignment="1" applyProtection="1">
      <alignment horizontal="center" vertical="center" wrapText="1"/>
      <protection locked="0"/>
    </xf>
    <xf numFmtId="174" fontId="13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36" borderId="19" xfId="0" applyFont="1" applyFill="1" applyBorder="1" applyAlignment="1" applyProtection="1">
      <alignment horizontal="center" vertical="center" wrapText="1"/>
      <protection locked="0"/>
    </xf>
    <xf numFmtId="0" fontId="13" fillId="36" borderId="29" xfId="0" applyFont="1" applyFill="1" applyBorder="1" applyAlignment="1" applyProtection="1">
      <alignment horizontal="center" vertical="center" wrapText="1"/>
      <protection locked="0"/>
    </xf>
    <xf numFmtId="0" fontId="8" fillId="0" borderId="18" xfId="44" applyFont="1" applyBorder="1" applyAlignment="1" applyProtection="1">
      <alignment horizontal="right"/>
      <protection/>
    </xf>
    <xf numFmtId="0" fontId="8" fillId="0" borderId="29" xfId="44" applyFont="1" applyBorder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179" fontId="15" fillId="0" borderId="18" xfId="0" applyNumberFormat="1" applyFont="1" applyBorder="1" applyAlignment="1">
      <alignment horizontal="right" vertical="top"/>
    </xf>
    <xf numFmtId="0" fontId="13" fillId="36" borderId="16" xfId="0" applyFont="1" applyFill="1" applyBorder="1" applyAlignment="1" applyProtection="1">
      <alignment horizontal="center" vertical="center" wrapText="1"/>
      <protection locked="0"/>
    </xf>
    <xf numFmtId="0" fontId="13" fillId="36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>
      <alignment horizontal="left" vertical="center" wrapText="1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174" fontId="13" fillId="0" borderId="16" xfId="0" applyNumberFormat="1" applyFont="1" applyBorder="1" applyAlignment="1" applyProtection="1">
      <alignment horizontal="center" vertical="center" wrapText="1"/>
      <protection locked="0"/>
    </xf>
    <xf numFmtId="174" fontId="13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37" borderId="19" xfId="0" applyFont="1" applyFill="1" applyBorder="1" applyAlignment="1" applyProtection="1">
      <alignment horizontal="center" vertical="center" wrapText="1"/>
      <protection locked="0"/>
    </xf>
    <xf numFmtId="0" fontId="13" fillId="37" borderId="29" xfId="0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29" xfId="0" applyFont="1" applyBorder="1" applyAlignment="1" applyProtection="1">
      <alignment horizontal="center" vertical="center" wrapText="1"/>
      <protection locked="0"/>
    </xf>
    <xf numFmtId="0" fontId="13" fillId="3" borderId="16" xfId="0" applyFont="1" applyFill="1" applyBorder="1" applyAlignment="1" applyProtection="1">
      <alignment horizontal="center" vertical="center" wrapText="1"/>
      <protection locked="0"/>
    </xf>
    <xf numFmtId="0" fontId="13" fillId="3" borderId="17" xfId="0" applyFont="1" applyFill="1" applyBorder="1" applyAlignment="1" applyProtection="1">
      <alignment horizontal="center" vertical="center" wrapText="1"/>
      <protection locked="0"/>
    </xf>
    <xf numFmtId="174" fontId="13" fillId="38" borderId="16" xfId="0" applyNumberFormat="1" applyFont="1" applyFill="1" applyBorder="1" applyAlignment="1" applyProtection="1">
      <alignment horizontal="center" vertical="center" wrapText="1"/>
      <protection locked="0"/>
    </xf>
    <xf numFmtId="174" fontId="13" fillId="38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39" borderId="16" xfId="0" applyFont="1" applyFill="1" applyBorder="1" applyAlignment="1" applyProtection="1">
      <alignment horizontal="center" vertical="center" wrapText="1"/>
      <protection locked="0"/>
    </xf>
    <xf numFmtId="0" fontId="13" fillId="39" borderId="17" xfId="0" applyFont="1" applyFill="1" applyBorder="1" applyAlignment="1" applyProtection="1">
      <alignment horizontal="center" vertical="center" wrapText="1"/>
      <protection locked="0"/>
    </xf>
    <xf numFmtId="0" fontId="23" fillId="3" borderId="16" xfId="0" applyFont="1" applyFill="1" applyBorder="1" applyAlignment="1" applyProtection="1">
      <alignment horizontal="center" vertical="center" wrapText="1"/>
      <protection locked="0"/>
    </xf>
    <xf numFmtId="174" fontId="13" fillId="40" borderId="16" xfId="0" applyNumberFormat="1" applyFont="1" applyFill="1" applyBorder="1" applyAlignment="1" applyProtection="1">
      <alignment horizontal="center" vertical="center" wrapText="1"/>
      <protection locked="0"/>
    </xf>
    <xf numFmtId="174" fontId="13" fillId="40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41" borderId="16" xfId="0" applyFont="1" applyFill="1" applyBorder="1" applyAlignment="1" applyProtection="1">
      <alignment horizontal="center" vertical="center" wrapText="1"/>
      <protection locked="0"/>
    </xf>
    <xf numFmtId="0" fontId="13" fillId="41" borderId="17" xfId="0" applyFont="1" applyFill="1" applyBorder="1" applyAlignment="1" applyProtection="1">
      <alignment horizontal="center" vertical="center" wrapText="1"/>
      <protection locked="0"/>
    </xf>
    <xf numFmtId="0" fontId="13" fillId="42" borderId="16" xfId="0" applyFont="1" applyFill="1" applyBorder="1" applyAlignment="1" applyProtection="1">
      <alignment horizontal="center" vertical="center" wrapText="1"/>
      <protection locked="0"/>
    </xf>
    <xf numFmtId="0" fontId="13" fillId="42" borderId="17" xfId="0" applyFont="1" applyFill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2" fillId="43" borderId="16" xfId="0" applyFont="1" applyFill="1" applyBorder="1" applyAlignment="1" applyProtection="1">
      <alignment horizontal="center" vertical="center" wrapText="1"/>
      <protection locked="0"/>
    </xf>
    <xf numFmtId="0" fontId="13" fillId="43" borderId="17" xfId="0" applyFont="1" applyFill="1" applyBorder="1" applyAlignment="1" applyProtection="1">
      <alignment horizontal="center" vertical="center" wrapText="1"/>
      <protection locked="0"/>
    </xf>
    <xf numFmtId="0" fontId="13" fillId="9" borderId="16" xfId="0" applyFont="1" applyFill="1" applyBorder="1" applyAlignment="1" applyProtection="1">
      <alignment horizontal="center" vertical="center" wrapText="1"/>
      <protection locked="0"/>
    </xf>
    <xf numFmtId="0" fontId="13" fillId="9" borderId="17" xfId="0" applyFont="1" applyFill="1" applyBorder="1" applyAlignment="1" applyProtection="1">
      <alignment horizontal="center" vertical="center" wrapText="1"/>
      <protection locked="0"/>
    </xf>
    <xf numFmtId="0" fontId="13" fillId="9" borderId="19" xfId="0" applyFont="1" applyFill="1" applyBorder="1" applyAlignment="1" applyProtection="1">
      <alignment horizontal="center" vertical="center" wrapText="1"/>
      <protection locked="0"/>
    </xf>
    <xf numFmtId="0" fontId="13" fillId="9" borderId="29" xfId="0" applyFont="1" applyFill="1" applyBorder="1" applyAlignment="1" applyProtection="1">
      <alignment horizontal="center" vertical="center" wrapText="1"/>
      <protection locked="0"/>
    </xf>
    <xf numFmtId="174" fontId="13" fillId="9" borderId="16" xfId="0" applyNumberFormat="1" applyFont="1" applyFill="1" applyBorder="1" applyAlignment="1" applyProtection="1">
      <alignment horizontal="center" vertical="center" wrapText="1"/>
      <protection locked="0"/>
    </xf>
    <xf numFmtId="174" fontId="13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9" fillId="35" borderId="25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179" fontId="15" fillId="0" borderId="0" xfId="0" applyNumberFormat="1" applyFont="1" applyAlignment="1">
      <alignment horizontal="right" vertical="top"/>
    </xf>
    <xf numFmtId="0" fontId="13" fillId="15" borderId="19" xfId="0" applyFont="1" applyFill="1" applyBorder="1" applyAlignment="1" applyProtection="1">
      <alignment horizontal="center" vertical="center" wrapText="1"/>
      <protection locked="0"/>
    </xf>
    <xf numFmtId="0" fontId="13" fillId="15" borderId="29" xfId="0" applyFont="1" applyFill="1" applyBorder="1" applyAlignment="1" applyProtection="1">
      <alignment horizontal="center" vertical="center" wrapText="1"/>
      <protection locked="0"/>
    </xf>
    <xf numFmtId="0" fontId="13" fillId="15" borderId="16" xfId="0" applyFont="1" applyFill="1" applyBorder="1" applyAlignment="1" applyProtection="1">
      <alignment horizontal="center" vertical="center" wrapText="1"/>
      <protection locked="0"/>
    </xf>
    <xf numFmtId="0" fontId="13" fillId="15" borderId="17" xfId="0" applyFont="1" applyFill="1" applyBorder="1" applyAlignment="1" applyProtection="1">
      <alignment horizontal="center" vertical="center" wrapText="1"/>
      <protection locked="0"/>
    </xf>
    <xf numFmtId="174" fontId="13" fillId="15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174" fontId="13" fillId="38" borderId="19" xfId="0" applyNumberFormat="1" applyFont="1" applyFill="1" applyBorder="1" applyAlignment="1" applyProtection="1">
      <alignment horizontal="center" vertical="center" wrapText="1"/>
      <protection locked="0"/>
    </xf>
    <xf numFmtId="174" fontId="13" fillId="38" borderId="2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22" fillId="43" borderId="17" xfId="0" applyFont="1" applyFill="1" applyBorder="1" applyAlignment="1" applyProtection="1">
      <alignment horizontal="center" vertical="center" wrapText="1"/>
      <protection locked="0"/>
    </xf>
    <xf numFmtId="174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174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ill>
        <patternFill>
          <bgColor indexed="51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showGridLines="0" zoomScalePageLayoutView="0" workbookViewId="0" topLeftCell="A13">
      <selection activeCell="Q36" sqref="Q36:W36"/>
    </sheetView>
  </sheetViews>
  <sheetFormatPr defaultColWidth="9.140625" defaultRowHeight="12.75"/>
  <cols>
    <col min="1" max="23" width="3.140625" style="0" customWidth="1"/>
    <col min="24" max="24" width="3.00390625" style="0" customWidth="1"/>
    <col min="25" max="25" width="8.140625" style="0" customWidth="1"/>
    <col min="26" max="26" width="34.140625" style="0" customWidth="1"/>
  </cols>
  <sheetData>
    <row r="1" spans="1:26" ht="23.25" customHeight="1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2.7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19"/>
      <c r="R2" s="19"/>
      <c r="S2" s="19"/>
      <c r="T2" s="19"/>
      <c r="U2" s="19"/>
      <c r="V2" s="19"/>
      <c r="W2" s="19"/>
      <c r="X2" s="19"/>
      <c r="Y2" s="19"/>
      <c r="Z2" s="24"/>
    </row>
    <row r="3" spans="1:26" ht="12.75">
      <c r="A3" s="53" t="s">
        <v>6</v>
      </c>
      <c r="B3" s="53"/>
      <c r="C3" s="53"/>
      <c r="D3" s="19"/>
      <c r="E3" s="61" t="s">
        <v>7</v>
      </c>
      <c r="F3" s="61"/>
      <c r="G3" s="61"/>
      <c r="H3" s="19"/>
      <c r="I3" s="48" t="s">
        <v>8</v>
      </c>
      <c r="J3" s="48"/>
      <c r="K3" s="48"/>
      <c r="L3" s="19"/>
      <c r="M3" s="19"/>
      <c r="N3" s="19"/>
      <c r="O3" s="19"/>
      <c r="P3" s="19"/>
      <c r="Q3" s="57" t="s">
        <v>10</v>
      </c>
      <c r="R3" s="57"/>
      <c r="S3" s="57"/>
      <c r="T3" s="57"/>
      <c r="U3" s="57"/>
      <c r="V3" s="57"/>
      <c r="W3" s="57"/>
      <c r="X3" s="19"/>
      <c r="Y3" s="19"/>
      <c r="Z3" s="19"/>
    </row>
    <row r="4" spans="1:26" ht="12.75">
      <c r="A4" s="45">
        <v>2019</v>
      </c>
      <c r="B4" s="46"/>
      <c r="C4" s="47"/>
      <c r="D4" s="19"/>
      <c r="E4" s="58">
        <v>1</v>
      </c>
      <c r="F4" s="59"/>
      <c r="G4" s="60"/>
      <c r="H4" s="19"/>
      <c r="I4" s="49">
        <v>2</v>
      </c>
      <c r="J4" s="49"/>
      <c r="K4" s="49"/>
      <c r="L4" s="50" t="s">
        <v>9</v>
      </c>
      <c r="M4" s="51"/>
      <c r="N4" s="51"/>
      <c r="O4" s="51"/>
      <c r="P4" s="19"/>
      <c r="Q4" s="54" t="s">
        <v>29</v>
      </c>
      <c r="R4" s="55"/>
      <c r="S4" s="55"/>
      <c r="T4" s="55"/>
      <c r="U4" s="55"/>
      <c r="V4" s="55"/>
      <c r="W4" s="55"/>
      <c r="X4" s="55"/>
      <c r="Y4" s="55"/>
      <c r="Z4" s="56"/>
    </row>
    <row r="5" spans="1:26" ht="12.75">
      <c r="A5" s="27" t="s">
        <v>11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3" ht="15.75">
      <c r="A6" s="52" t="str">
        <f>IF(Q4="","",Q4)</f>
        <v>Planning Salle Mosaïque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r="7" spans="1:26" ht="42" customHeight="1">
      <c r="A7" s="62">
        <f>IF($E$4=1,A4,A4&amp;"-"&amp;A4+1)</f>
        <v>2019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"/>
      <c r="Y7" s="6"/>
      <c r="Z7" s="6"/>
    </row>
    <row r="8" spans="1:26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>
      <c r="A9" s="42">
        <f>DATE($A$4,$E$4,1)</f>
        <v>43466</v>
      </c>
      <c r="B9" s="43"/>
      <c r="C9" s="43"/>
      <c r="D9" s="43"/>
      <c r="E9" s="43"/>
      <c r="F9" s="43"/>
      <c r="G9" s="44"/>
      <c r="H9" s="6"/>
      <c r="I9" s="42">
        <f>DATE(YEAR(A9),MONTH(A9)+1,1)</f>
        <v>43497</v>
      </c>
      <c r="J9" s="43"/>
      <c r="K9" s="43"/>
      <c r="L9" s="43"/>
      <c r="M9" s="43"/>
      <c r="N9" s="43"/>
      <c r="O9" s="44"/>
      <c r="P9" s="6"/>
      <c r="Q9" s="42">
        <f>DATE(YEAR(I9),MONTH(I9)+1,1)</f>
        <v>43525</v>
      </c>
      <c r="R9" s="43"/>
      <c r="S9" s="43"/>
      <c r="T9" s="43"/>
      <c r="U9" s="43"/>
      <c r="V9" s="43"/>
      <c r="W9" s="44"/>
      <c r="X9" s="6"/>
      <c r="Y9" s="10" t="s">
        <v>1</v>
      </c>
      <c r="Z9" s="10" t="s">
        <v>12</v>
      </c>
    </row>
    <row r="10" spans="1:26" ht="12.75">
      <c r="A10" s="5" t="str">
        <f>INDEX({"di";"lu";"ma";"me";"je";"ve";"sa"},1+MOD($I$4+1-2,7))</f>
        <v>lu</v>
      </c>
      <c r="B10" s="22" t="str">
        <f>INDEX({"di";"lu";"ma";"me";"je";"ve";"sa"},1+MOD($I$4+2-2,7))</f>
        <v>ma</v>
      </c>
      <c r="C10" s="22" t="str">
        <f>INDEX({"di";"lu";"ma";"me";"je";"ve";"sa"},1+MOD($I$4+3-2,7))</f>
        <v>me</v>
      </c>
      <c r="D10" s="22" t="str">
        <f>INDEX({"di";"lu";"ma";"me";"je";"ve";"sa"},1+MOD($I$4+4-2,7))</f>
        <v>je</v>
      </c>
      <c r="E10" s="22" t="str">
        <f>INDEX({"di";"lu";"ma";"me";"je";"ve";"sa"},1+MOD($I$4+5-2,7))</f>
        <v>ve</v>
      </c>
      <c r="F10" s="22" t="str">
        <f>INDEX({"di";"lu";"ma";"me";"je";"ve";"sa"},1+MOD($I$4+6-2,7))</f>
        <v>sa</v>
      </c>
      <c r="G10" s="23" t="str">
        <f>INDEX({"di";"lu";"ma";"me";"je";"ve";"sa"},1+MOD($I$4+7-2,7))</f>
        <v>di</v>
      </c>
      <c r="H10" s="6"/>
      <c r="I10" s="3" t="str">
        <f>$A$10</f>
        <v>lu</v>
      </c>
      <c r="J10" s="1" t="str">
        <f>$B$10</f>
        <v>ma</v>
      </c>
      <c r="K10" s="1" t="str">
        <f>$C$10</f>
        <v>me</v>
      </c>
      <c r="L10" s="1" t="str">
        <f>$D$10</f>
        <v>je</v>
      </c>
      <c r="M10" s="1" t="str">
        <f>$E$10</f>
        <v>ve</v>
      </c>
      <c r="N10" s="1" t="str">
        <f>$F$10</f>
        <v>sa</v>
      </c>
      <c r="O10" s="4" t="str">
        <f>$G$10</f>
        <v>di</v>
      </c>
      <c r="P10" s="6"/>
      <c r="Q10" s="3" t="str">
        <f>$A$10</f>
        <v>lu</v>
      </c>
      <c r="R10" s="1" t="str">
        <f>$B$10</f>
        <v>ma</v>
      </c>
      <c r="S10" s="1" t="str">
        <f>$C$10</f>
        <v>me</v>
      </c>
      <c r="T10" s="1" t="str">
        <f>$D$10</f>
        <v>je</v>
      </c>
      <c r="U10" s="1" t="str">
        <f>$E$10</f>
        <v>ve</v>
      </c>
      <c r="V10" s="1" t="str">
        <f>$F$10</f>
        <v>sa</v>
      </c>
      <c r="W10" s="4" t="str">
        <f>$G$10</f>
        <v>di</v>
      </c>
      <c r="X10" s="6"/>
      <c r="Y10" s="29"/>
      <c r="Z10" s="8"/>
    </row>
    <row r="11" spans="1:26" ht="12.75">
      <c r="A11" s="2">
        <f aca="true" t="shared" si="0" ref="A11:G16">IF(MONTH($A$9)&lt;&gt;MONTH($A$9-(WEEKDAY($A$9,1)-($I$4-1))-IF((WEEKDAY($A$9,1)-($I$4-1))&lt;=0,7,0)+(ROW(A11)-ROW($A$11))*7+(COLUMN(A11)-COLUMN($A$11)+1)),"",$A$9-(WEEKDAY($A$9,1)-($I$4-1))-IF((WEEKDAY($A$9,1)-($I$4-1))&lt;=0,7,0)+(ROW(A11)-ROW($A$11))*7+(COLUMN(A11)-COLUMN($A$11)+1))</f>
      </c>
      <c r="B11" s="2">
        <f t="shared" si="0"/>
        <v>43466</v>
      </c>
      <c r="C11" s="2">
        <f t="shared" si="0"/>
        <v>43467</v>
      </c>
      <c r="D11" s="2">
        <f t="shared" si="0"/>
        <v>43468</v>
      </c>
      <c r="E11" s="2">
        <f t="shared" si="0"/>
        <v>43469</v>
      </c>
      <c r="F11" s="2">
        <f t="shared" si="0"/>
        <v>43470</v>
      </c>
      <c r="G11" s="2">
        <f t="shared" si="0"/>
        <v>43471</v>
      </c>
      <c r="H11" s="6"/>
      <c r="I11" s="2">
        <f aca="true" t="shared" si="1" ref="I11:O16">IF(MONTH($I$9)&lt;&gt;MONTH($I$9-(WEEKDAY($I$9,1)-($I$4-1))-IF((WEEKDAY($I$9,1)-($I$4-1))&lt;=0,7,0)+(ROW(I11)-ROW($I$11))*7+(COLUMN(I11)-COLUMN($I$11)+1)),"",$I$9-(WEEKDAY($I$9,1)-($I$4-1))-IF((WEEKDAY($I$9,1)-($I$4-1))&lt;=0,7,0)+(ROW(I11)-ROW($I$11))*7+(COLUMN(I11)-COLUMN($I$11)+1))</f>
      </c>
      <c r="J11" s="2">
        <f t="shared" si="1"/>
      </c>
      <c r="K11" s="2">
        <f t="shared" si="1"/>
      </c>
      <c r="L11" s="2">
        <f t="shared" si="1"/>
      </c>
      <c r="M11" s="2">
        <f t="shared" si="1"/>
        <v>43497</v>
      </c>
      <c r="N11" s="2">
        <f t="shared" si="1"/>
        <v>43498</v>
      </c>
      <c r="O11" s="2">
        <f t="shared" si="1"/>
        <v>43499</v>
      </c>
      <c r="P11" s="6"/>
      <c r="Q11" s="2">
        <f aca="true" t="shared" si="2" ref="Q11:W16">IF(MONTH($Q$9)&lt;&gt;MONTH($Q$9-(WEEKDAY($Q$9,1)-($I$4-1))-IF((WEEKDAY($Q$9,1)-($I$4-1))&lt;=0,7,0)+(ROW(Q11)-ROW($Q$11))*7+(COLUMN(Q11)-COLUMN($Q$11)+1)),"",$Q$9-(WEEKDAY($Q$9,1)-($I$4-1))-IF((WEEKDAY($Q$9,1)-($I$4-1))&lt;=0,7,0)+(ROW(Q11)-ROW($Q$11))*7+(COLUMN(Q11)-COLUMN($Q$11)+1))</f>
      </c>
      <c r="R11" s="2">
        <f t="shared" si="2"/>
      </c>
      <c r="S11" s="2">
        <f t="shared" si="2"/>
      </c>
      <c r="T11" s="2">
        <f t="shared" si="2"/>
      </c>
      <c r="U11" s="2">
        <f t="shared" si="2"/>
        <v>43525</v>
      </c>
      <c r="V11" s="2">
        <f t="shared" si="2"/>
        <v>43526</v>
      </c>
      <c r="W11" s="2">
        <f t="shared" si="2"/>
        <v>43527</v>
      </c>
      <c r="X11" s="6"/>
      <c r="Y11" s="29">
        <f>DATE($A$4+IF($E$4&gt;1,1,0),1,1)</f>
        <v>43466</v>
      </c>
      <c r="Z11" s="26" t="s">
        <v>13</v>
      </c>
    </row>
    <row r="12" spans="1:26" ht="12.75">
      <c r="A12" s="2">
        <f t="shared" si="0"/>
        <v>43472</v>
      </c>
      <c r="B12" s="2">
        <f t="shared" si="0"/>
        <v>43473</v>
      </c>
      <c r="C12" s="2">
        <f t="shared" si="0"/>
        <v>43474</v>
      </c>
      <c r="D12" s="2">
        <f t="shared" si="0"/>
        <v>43475</v>
      </c>
      <c r="E12" s="2">
        <f t="shared" si="0"/>
        <v>43476</v>
      </c>
      <c r="F12" s="2">
        <f t="shared" si="0"/>
        <v>43477</v>
      </c>
      <c r="G12" s="2">
        <f t="shared" si="0"/>
        <v>43478</v>
      </c>
      <c r="H12" s="6"/>
      <c r="I12" s="2">
        <f t="shared" si="1"/>
        <v>43500</v>
      </c>
      <c r="J12" s="2">
        <f t="shared" si="1"/>
        <v>43501</v>
      </c>
      <c r="K12" s="2">
        <f t="shared" si="1"/>
        <v>43502</v>
      </c>
      <c r="L12" s="2">
        <f t="shared" si="1"/>
        <v>43503</v>
      </c>
      <c r="M12" s="2">
        <f t="shared" si="1"/>
        <v>43504</v>
      </c>
      <c r="N12" s="2">
        <f t="shared" si="1"/>
        <v>43505</v>
      </c>
      <c r="O12" s="2">
        <f t="shared" si="1"/>
        <v>43506</v>
      </c>
      <c r="P12" s="6"/>
      <c r="Q12" s="2">
        <f t="shared" si="2"/>
        <v>43528</v>
      </c>
      <c r="R12" s="2">
        <f t="shared" si="2"/>
        <v>43529</v>
      </c>
      <c r="S12" s="2">
        <f t="shared" si="2"/>
        <v>43530</v>
      </c>
      <c r="T12" s="2">
        <f t="shared" si="2"/>
        <v>43531</v>
      </c>
      <c r="U12" s="2">
        <f t="shared" si="2"/>
        <v>43532</v>
      </c>
      <c r="V12" s="2">
        <f t="shared" si="2"/>
        <v>43533</v>
      </c>
      <c r="W12" s="2">
        <f t="shared" si="2"/>
        <v>43534</v>
      </c>
      <c r="X12" s="6"/>
      <c r="Y12" s="29">
        <f>DATE($A$4+IF($E$4&gt;5,1,0),5,1)</f>
        <v>43586</v>
      </c>
      <c r="Z12" s="26" t="s">
        <v>14</v>
      </c>
    </row>
    <row r="13" spans="1:26" ht="12.75">
      <c r="A13" s="2">
        <f t="shared" si="0"/>
        <v>43479</v>
      </c>
      <c r="B13" s="2">
        <f t="shared" si="0"/>
        <v>43480</v>
      </c>
      <c r="C13" s="2">
        <f t="shared" si="0"/>
        <v>43481</v>
      </c>
      <c r="D13" s="2">
        <f t="shared" si="0"/>
        <v>43482</v>
      </c>
      <c r="E13" s="2">
        <f t="shared" si="0"/>
        <v>43483</v>
      </c>
      <c r="F13" s="2">
        <f t="shared" si="0"/>
        <v>43484</v>
      </c>
      <c r="G13" s="2">
        <f t="shared" si="0"/>
        <v>43485</v>
      </c>
      <c r="H13" s="6"/>
      <c r="I13" s="2">
        <f t="shared" si="1"/>
        <v>43507</v>
      </c>
      <c r="J13" s="2">
        <f t="shared" si="1"/>
        <v>43508</v>
      </c>
      <c r="K13" s="2">
        <f t="shared" si="1"/>
        <v>43509</v>
      </c>
      <c r="L13" s="2">
        <f t="shared" si="1"/>
        <v>43510</v>
      </c>
      <c r="M13" s="2">
        <f t="shared" si="1"/>
        <v>43511</v>
      </c>
      <c r="N13" s="2">
        <f t="shared" si="1"/>
        <v>43512</v>
      </c>
      <c r="O13" s="2">
        <f t="shared" si="1"/>
        <v>43513</v>
      </c>
      <c r="P13" s="6"/>
      <c r="Q13" s="2">
        <f t="shared" si="2"/>
        <v>43535</v>
      </c>
      <c r="R13" s="2">
        <f t="shared" si="2"/>
        <v>43536</v>
      </c>
      <c r="S13" s="2">
        <f t="shared" si="2"/>
        <v>43537</v>
      </c>
      <c r="T13" s="2">
        <f t="shared" si="2"/>
        <v>43538</v>
      </c>
      <c r="U13" s="2">
        <f t="shared" si="2"/>
        <v>43539</v>
      </c>
      <c r="V13" s="2">
        <f t="shared" si="2"/>
        <v>43540</v>
      </c>
      <c r="W13" s="2">
        <f t="shared" si="2"/>
        <v>43541</v>
      </c>
      <c r="X13" s="6"/>
      <c r="Y13" s="29">
        <f>DATE($A$4+IF($E$4&gt;5,1,0),5,8)</f>
        <v>43593</v>
      </c>
      <c r="Z13" s="26" t="s">
        <v>15</v>
      </c>
    </row>
    <row r="14" spans="1:26" ht="12.75">
      <c r="A14" s="2">
        <f t="shared" si="0"/>
        <v>43486</v>
      </c>
      <c r="B14" s="2">
        <f t="shared" si="0"/>
        <v>43487</v>
      </c>
      <c r="C14" s="2">
        <f t="shared" si="0"/>
        <v>43488</v>
      </c>
      <c r="D14" s="2">
        <f t="shared" si="0"/>
        <v>43489</v>
      </c>
      <c r="E14" s="2">
        <f t="shared" si="0"/>
        <v>43490</v>
      </c>
      <c r="F14" s="2">
        <f t="shared" si="0"/>
        <v>43491</v>
      </c>
      <c r="G14" s="2">
        <f t="shared" si="0"/>
        <v>43492</v>
      </c>
      <c r="H14" s="6"/>
      <c r="I14" s="2">
        <f t="shared" si="1"/>
        <v>43514</v>
      </c>
      <c r="J14" s="2">
        <f t="shared" si="1"/>
        <v>43515</v>
      </c>
      <c r="K14" s="2">
        <f t="shared" si="1"/>
        <v>43516</v>
      </c>
      <c r="L14" s="2">
        <f t="shared" si="1"/>
        <v>43517</v>
      </c>
      <c r="M14" s="2">
        <f t="shared" si="1"/>
        <v>43518</v>
      </c>
      <c r="N14" s="2">
        <f t="shared" si="1"/>
        <v>43519</v>
      </c>
      <c r="O14" s="2">
        <f t="shared" si="1"/>
        <v>43520</v>
      </c>
      <c r="P14" s="6"/>
      <c r="Q14" s="2">
        <f t="shared" si="2"/>
        <v>43542</v>
      </c>
      <c r="R14" s="2">
        <f t="shared" si="2"/>
        <v>43543</v>
      </c>
      <c r="S14" s="2">
        <f t="shared" si="2"/>
        <v>43544</v>
      </c>
      <c r="T14" s="2">
        <f t="shared" si="2"/>
        <v>43545</v>
      </c>
      <c r="U14" s="2">
        <f t="shared" si="2"/>
        <v>43546</v>
      </c>
      <c r="V14" s="2">
        <f t="shared" si="2"/>
        <v>43547</v>
      </c>
      <c r="W14" s="2">
        <f t="shared" si="2"/>
        <v>43548</v>
      </c>
      <c r="X14" s="6"/>
      <c r="Y14" s="29">
        <f>DATE($A$4+IF($E$4&gt;7,1,0),7,14)</f>
        <v>43660</v>
      </c>
      <c r="Z14" s="26" t="s">
        <v>16</v>
      </c>
    </row>
    <row r="15" spans="1:26" ht="12.75">
      <c r="A15" s="2">
        <f t="shared" si="0"/>
        <v>43493</v>
      </c>
      <c r="B15" s="2">
        <f t="shared" si="0"/>
        <v>43494</v>
      </c>
      <c r="C15" s="2">
        <f t="shared" si="0"/>
        <v>43495</v>
      </c>
      <c r="D15" s="2">
        <f t="shared" si="0"/>
        <v>43496</v>
      </c>
      <c r="E15" s="2">
        <f t="shared" si="0"/>
      </c>
      <c r="F15" s="2">
        <f t="shared" si="0"/>
      </c>
      <c r="G15" s="2">
        <f t="shared" si="0"/>
      </c>
      <c r="H15" s="6"/>
      <c r="I15" s="2">
        <f t="shared" si="1"/>
        <v>43521</v>
      </c>
      <c r="J15" s="2">
        <f t="shared" si="1"/>
        <v>43522</v>
      </c>
      <c r="K15" s="2">
        <f t="shared" si="1"/>
        <v>43523</v>
      </c>
      <c r="L15" s="2">
        <f t="shared" si="1"/>
        <v>43524</v>
      </c>
      <c r="M15" s="2">
        <f t="shared" si="1"/>
      </c>
      <c r="N15" s="2">
        <f t="shared" si="1"/>
      </c>
      <c r="O15" s="2">
        <f t="shared" si="1"/>
      </c>
      <c r="P15" s="6"/>
      <c r="Q15" s="2">
        <f t="shared" si="2"/>
        <v>43549</v>
      </c>
      <c r="R15" s="2">
        <f t="shared" si="2"/>
        <v>43550</v>
      </c>
      <c r="S15" s="2">
        <f t="shared" si="2"/>
        <v>43551</v>
      </c>
      <c r="T15" s="2">
        <f t="shared" si="2"/>
        <v>43552</v>
      </c>
      <c r="U15" s="2">
        <f t="shared" si="2"/>
        <v>43553</v>
      </c>
      <c r="V15" s="2">
        <f t="shared" si="2"/>
        <v>43554</v>
      </c>
      <c r="W15" s="2">
        <f t="shared" si="2"/>
        <v>43555</v>
      </c>
      <c r="X15" s="6"/>
      <c r="Y15" s="29">
        <f>DATE($A$4+IF($E$4&gt;8,1,0),8,15)</f>
        <v>43692</v>
      </c>
      <c r="Z15" s="26" t="s">
        <v>17</v>
      </c>
    </row>
    <row r="16" spans="1:26" ht="12.75">
      <c r="A16" s="2">
        <f t="shared" si="0"/>
      </c>
      <c r="B16" s="2">
        <f t="shared" si="0"/>
      </c>
      <c r="C16" s="2">
        <f t="shared" si="0"/>
      </c>
      <c r="D16" s="2">
        <f t="shared" si="0"/>
      </c>
      <c r="E16" s="2">
        <f t="shared" si="0"/>
      </c>
      <c r="F16" s="2">
        <f t="shared" si="0"/>
      </c>
      <c r="G16" s="2">
        <f t="shared" si="0"/>
      </c>
      <c r="H16" s="9"/>
      <c r="I16" s="2">
        <f t="shared" si="1"/>
      </c>
      <c r="J16" s="2">
        <f t="shared" si="1"/>
      </c>
      <c r="K16" s="2">
        <f t="shared" si="1"/>
      </c>
      <c r="L16" s="2">
        <f t="shared" si="1"/>
      </c>
      <c r="M16" s="2">
        <f t="shared" si="1"/>
      </c>
      <c r="N16" s="2">
        <f t="shared" si="1"/>
      </c>
      <c r="O16" s="2">
        <f t="shared" si="1"/>
      </c>
      <c r="P16" s="9"/>
      <c r="Q16" s="2">
        <f t="shared" si="2"/>
      </c>
      <c r="R16" s="2">
        <f t="shared" si="2"/>
      </c>
      <c r="S16" s="2">
        <f t="shared" si="2"/>
      </c>
      <c r="T16" s="2">
        <f t="shared" si="2"/>
      </c>
      <c r="U16" s="2">
        <f t="shared" si="2"/>
      </c>
      <c r="V16" s="2">
        <f t="shared" si="2"/>
      </c>
      <c r="W16" s="2">
        <f t="shared" si="2"/>
      </c>
      <c r="X16" s="6"/>
      <c r="Y16" s="29">
        <f>DATE($A$4+IF($E$4&gt;11,1,0),11,1)</f>
        <v>43770</v>
      </c>
      <c r="Z16" s="26" t="s">
        <v>18</v>
      </c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29">
        <f>DATE($A$4+IF($E$4&gt;11,1,0),11,11)</f>
        <v>43780</v>
      </c>
      <c r="Z17" s="26" t="s">
        <v>19</v>
      </c>
    </row>
    <row r="18" spans="1:26" ht="15.75">
      <c r="A18" s="42">
        <f>DATE(YEAR(Q9),MONTH(Q9)+1,1)</f>
        <v>43556</v>
      </c>
      <c r="B18" s="43"/>
      <c r="C18" s="43"/>
      <c r="D18" s="43"/>
      <c r="E18" s="43"/>
      <c r="F18" s="43"/>
      <c r="G18" s="44"/>
      <c r="H18" s="6"/>
      <c r="I18" s="42">
        <f>DATE(YEAR(A18),MONTH(A18)+1,1)</f>
        <v>43586</v>
      </c>
      <c r="J18" s="43"/>
      <c r="K18" s="43"/>
      <c r="L18" s="43"/>
      <c r="M18" s="43"/>
      <c r="N18" s="43"/>
      <c r="O18" s="44"/>
      <c r="P18" s="6"/>
      <c r="Q18" s="42">
        <f>DATE(YEAR(I18),MONTH(I18)+1,1)</f>
        <v>43617</v>
      </c>
      <c r="R18" s="43"/>
      <c r="S18" s="43"/>
      <c r="T18" s="43"/>
      <c r="U18" s="43"/>
      <c r="V18" s="43"/>
      <c r="W18" s="44"/>
      <c r="X18" s="6"/>
      <c r="Y18" s="29">
        <f>IF(AND($A$4&gt;1900,$A$4&lt;2099),IF(MONTH(ROUNDDOWN((DATE(2000,3,20)+TIME(7,29,0))+($A$4-2000)*365.24238,0))&lt;$E$4,ROUNDDOWN((DATE(2000,3,20)+TIME(7,29,0))+($A$4+1-2000)*365.24238,0),ROUNDDOWN((DATE(2000,3,20)+TIME(7,29,0))+($A$4-2000)*365.24238,0)),"n/f")</f>
        <v>43544</v>
      </c>
      <c r="Z18" s="26" t="s">
        <v>20</v>
      </c>
    </row>
    <row r="19" spans="1:26" ht="12.75">
      <c r="A19" s="3" t="str">
        <f>$A$10</f>
        <v>lu</v>
      </c>
      <c r="B19" s="1" t="str">
        <f>$B$10</f>
        <v>ma</v>
      </c>
      <c r="C19" s="1" t="str">
        <f>$C$10</f>
        <v>me</v>
      </c>
      <c r="D19" s="1" t="str">
        <f>$D$10</f>
        <v>je</v>
      </c>
      <c r="E19" s="1" t="str">
        <f>$E$10</f>
        <v>ve</v>
      </c>
      <c r="F19" s="1" t="str">
        <f>$F$10</f>
        <v>sa</v>
      </c>
      <c r="G19" s="4" t="str">
        <f>$G$10</f>
        <v>di</v>
      </c>
      <c r="H19" s="6"/>
      <c r="I19" s="3" t="str">
        <f>$A$10</f>
        <v>lu</v>
      </c>
      <c r="J19" s="1" t="str">
        <f>$B$10</f>
        <v>ma</v>
      </c>
      <c r="K19" s="1" t="str">
        <f>$C$10</f>
        <v>me</v>
      </c>
      <c r="L19" s="1" t="str">
        <f>$D$10</f>
        <v>je</v>
      </c>
      <c r="M19" s="1" t="str">
        <f>$E$10</f>
        <v>ve</v>
      </c>
      <c r="N19" s="1" t="str">
        <f>$F$10</f>
        <v>sa</v>
      </c>
      <c r="O19" s="4" t="str">
        <f>$G$10</f>
        <v>di</v>
      </c>
      <c r="P19" s="6"/>
      <c r="Q19" s="3" t="str">
        <f>$A$10</f>
        <v>lu</v>
      </c>
      <c r="R19" s="1" t="str">
        <f>$B$10</f>
        <v>ma</v>
      </c>
      <c r="S19" s="1" t="str">
        <f>$C$10</f>
        <v>me</v>
      </c>
      <c r="T19" s="1" t="str">
        <f>$D$10</f>
        <v>je</v>
      </c>
      <c r="U19" s="1" t="str">
        <f>$E$10</f>
        <v>ve</v>
      </c>
      <c r="V19" s="1" t="str">
        <f>$F$10</f>
        <v>sa</v>
      </c>
      <c r="W19" s="4" t="str">
        <f>$G$10</f>
        <v>di</v>
      </c>
      <c r="X19" s="6"/>
      <c r="Y19" s="29">
        <f>IF(AND($A$4&gt;1900,$A$4&lt;2099),IF(MONTH(ROUNDDOWN((DATE(2000,6,21)+TIME(1,36,0))+($A$4-2000)*365.24163,0))&lt;$E$4,ROUNDDOWN((DATE(2000,6,21)+TIME(1,36,0))+($A$4+1-2000)*365.24163,0),ROUNDDOWN((DATE(2000,6,21)+TIME(1,36,0))+($A$4-2000)*365.24163,0)),"n/f")</f>
        <v>43637</v>
      </c>
      <c r="Z19" s="26" t="s">
        <v>27</v>
      </c>
    </row>
    <row r="20" spans="1:26" ht="12.75">
      <c r="A20" s="2">
        <f aca="true" t="shared" si="3" ref="A20:G25">IF(MONTH($A$18)&lt;&gt;MONTH($A$18-(WEEKDAY($A$18,1)-($I$4-1))-IF((WEEKDAY($A$18,1)-($I$4-1))&lt;=0,7,0)+(ROW(A20)-ROW($A$20))*7+(COLUMN(A20)-COLUMN($A$20)+1)),"",$A$18-(WEEKDAY($A$18,1)-($I$4-1))-IF((WEEKDAY($A$18,1)-($I$4-1))&lt;=0,7,0)+(ROW(A20)-ROW($A$20))*7+(COLUMN(A20)-COLUMN($A$20)+1))</f>
        <v>43556</v>
      </c>
      <c r="B20" s="2">
        <f t="shared" si="3"/>
        <v>43557</v>
      </c>
      <c r="C20" s="2">
        <f t="shared" si="3"/>
        <v>43558</v>
      </c>
      <c r="D20" s="2">
        <f t="shared" si="3"/>
        <v>43559</v>
      </c>
      <c r="E20" s="2">
        <f t="shared" si="3"/>
        <v>43560</v>
      </c>
      <c r="F20" s="2">
        <f t="shared" si="3"/>
        <v>43561</v>
      </c>
      <c r="G20" s="2">
        <f t="shared" si="3"/>
        <v>43562</v>
      </c>
      <c r="H20" s="6"/>
      <c r="I20" s="2">
        <f aca="true" t="shared" si="4" ref="I20:O25">IF(MONTH($I$18)&lt;&gt;MONTH($I$18-(WEEKDAY($I$18,1)-($I$4-1))-IF((WEEKDAY($I$18,1)-($I$4-1))&lt;=0,7,0)+(ROW(I20)-ROW($I$20))*7+(COLUMN(I20)-COLUMN($I$20)+1)),"",$I$18-(WEEKDAY($I$18,1)-($I$4-1))-IF((WEEKDAY($I$18,1)-($I$4-1))&lt;=0,7,0)+(ROW(I20)-ROW($I$20))*7+(COLUMN(I20)-COLUMN($I$20)+1))</f>
      </c>
      <c r="J20" s="2">
        <f t="shared" si="4"/>
      </c>
      <c r="K20" s="2">
        <f t="shared" si="4"/>
        <v>43586</v>
      </c>
      <c r="L20" s="2">
        <f t="shared" si="4"/>
        <v>43587</v>
      </c>
      <c r="M20" s="2">
        <f t="shared" si="4"/>
        <v>43588</v>
      </c>
      <c r="N20" s="2">
        <f t="shared" si="4"/>
        <v>43589</v>
      </c>
      <c r="O20" s="2">
        <f t="shared" si="4"/>
        <v>43590</v>
      </c>
      <c r="P20" s="6"/>
      <c r="Q20" s="2">
        <f aca="true" t="shared" si="5" ref="Q20:W25">IF(MONTH($Q$18)&lt;&gt;MONTH($Q$18-(WEEKDAY($Q$18,1)-($I$4-1))-IF((WEEKDAY($Q$18,1)-($I$4-1))&lt;=0,7,0)+(ROW(Q20)-ROW($Q$20))*7+(COLUMN(Q20)-COLUMN($Q$20)+1)),"",$Q$18-(WEEKDAY($Q$18,1)-($I$4-1))-IF((WEEKDAY($Q$18,1)-($I$4-1))&lt;=0,7,0)+(ROW(Q20)-ROW($Q$20))*7+(COLUMN(Q20)-COLUMN($Q$20)+1))</f>
      </c>
      <c r="R20" s="2">
        <f t="shared" si="5"/>
      </c>
      <c r="S20" s="2">
        <f t="shared" si="5"/>
      </c>
      <c r="T20" s="2">
        <f t="shared" si="5"/>
      </c>
      <c r="U20" s="2">
        <f t="shared" si="5"/>
      </c>
      <c r="V20" s="2">
        <f t="shared" si="5"/>
        <v>43617</v>
      </c>
      <c r="W20" s="2">
        <f t="shared" si="5"/>
        <v>43618</v>
      </c>
      <c r="X20" s="6"/>
      <c r="Y20" s="29">
        <f>IF(AND($A$4&gt;1900,$A$4&lt;2099),IF(MONTH(ROUNDDOWN((DATE(2000,9,22)+TIME(17,17,0))+($A$4-2000)*365.24205,0))&lt;$E$4,ROUNDDOWN((DATE(2000,9,22)+TIME(17,17,0))+($A$4+1-2000)*365.24205,0),ROUNDDOWN((DATE(2000,9,22)+TIME(17,17,0))+($A$4-2000)*365.24205,0)),"n/f")</f>
        <v>43731</v>
      </c>
      <c r="Z20" s="26" t="s">
        <v>21</v>
      </c>
    </row>
    <row r="21" spans="1:26" ht="12.75">
      <c r="A21" s="2">
        <f t="shared" si="3"/>
        <v>43563</v>
      </c>
      <c r="B21" s="2">
        <f t="shared" si="3"/>
        <v>43564</v>
      </c>
      <c r="C21" s="2">
        <f t="shared" si="3"/>
        <v>43565</v>
      </c>
      <c r="D21" s="2">
        <f t="shared" si="3"/>
        <v>43566</v>
      </c>
      <c r="E21" s="2">
        <f t="shared" si="3"/>
        <v>43567</v>
      </c>
      <c r="F21" s="2">
        <f t="shared" si="3"/>
        <v>43568</v>
      </c>
      <c r="G21" s="2">
        <f t="shared" si="3"/>
        <v>43569</v>
      </c>
      <c r="H21" s="6"/>
      <c r="I21" s="2">
        <f t="shared" si="4"/>
        <v>43591</v>
      </c>
      <c r="J21" s="2">
        <f t="shared" si="4"/>
        <v>43592</v>
      </c>
      <c r="K21" s="2">
        <f t="shared" si="4"/>
        <v>43593</v>
      </c>
      <c r="L21" s="2">
        <f t="shared" si="4"/>
        <v>43594</v>
      </c>
      <c r="M21" s="2">
        <f t="shared" si="4"/>
        <v>43595</v>
      </c>
      <c r="N21" s="2">
        <f t="shared" si="4"/>
        <v>43596</v>
      </c>
      <c r="O21" s="2">
        <f t="shared" si="4"/>
        <v>43597</v>
      </c>
      <c r="P21" s="6"/>
      <c r="Q21" s="2">
        <f t="shared" si="5"/>
        <v>43619</v>
      </c>
      <c r="R21" s="2">
        <f t="shared" si="5"/>
        <v>43620</v>
      </c>
      <c r="S21" s="2">
        <f t="shared" si="5"/>
        <v>43621</v>
      </c>
      <c r="T21" s="2">
        <f t="shared" si="5"/>
        <v>43622</v>
      </c>
      <c r="U21" s="2">
        <f t="shared" si="5"/>
        <v>43623</v>
      </c>
      <c r="V21" s="2">
        <f t="shared" si="5"/>
        <v>43624</v>
      </c>
      <c r="W21" s="2">
        <f t="shared" si="5"/>
        <v>43625</v>
      </c>
      <c r="X21" s="6"/>
      <c r="Y21" s="29">
        <f>IF(AND($A$4&gt;1900,$A$4&lt;2099),IF(MONTH(ROUNDDOWN((DATE(2000,12,21)+TIME(13,30,0))+($A$4-2000)*365.242743,0))&lt;$E$4,ROUNDDOWN((DATE(2000,12,21)+TIME(13,30,0))+($A$4+1-2000)*365.242743,0),ROUNDDOWN((DATE(2000,12,21)+TIME(13,30,0))+($A$4-2000)*365.242743,0)),"n/f")</f>
        <v>43821</v>
      </c>
      <c r="Z21" s="26" t="s">
        <v>22</v>
      </c>
    </row>
    <row r="22" spans="1:26" ht="12.75">
      <c r="A22" s="2">
        <f t="shared" si="3"/>
        <v>43570</v>
      </c>
      <c r="B22" s="2">
        <f t="shared" si="3"/>
        <v>43571</v>
      </c>
      <c r="C22" s="2">
        <f t="shared" si="3"/>
        <v>43572</v>
      </c>
      <c r="D22" s="2">
        <f t="shared" si="3"/>
        <v>43573</v>
      </c>
      <c r="E22" s="2">
        <f t="shared" si="3"/>
        <v>43574</v>
      </c>
      <c r="F22" s="2">
        <f t="shared" si="3"/>
        <v>43575</v>
      </c>
      <c r="G22" s="2">
        <f t="shared" si="3"/>
        <v>43576</v>
      </c>
      <c r="H22" s="6"/>
      <c r="I22" s="2">
        <f t="shared" si="4"/>
        <v>43598</v>
      </c>
      <c r="J22" s="2">
        <f t="shared" si="4"/>
        <v>43599</v>
      </c>
      <c r="K22" s="2">
        <f t="shared" si="4"/>
        <v>43600</v>
      </c>
      <c r="L22" s="2">
        <f t="shared" si="4"/>
        <v>43601</v>
      </c>
      <c r="M22" s="2">
        <f t="shared" si="4"/>
        <v>43602</v>
      </c>
      <c r="N22" s="2">
        <f t="shared" si="4"/>
        <v>43603</v>
      </c>
      <c r="O22" s="2">
        <f t="shared" si="4"/>
        <v>43604</v>
      </c>
      <c r="P22" s="6"/>
      <c r="Q22" s="2">
        <f t="shared" si="5"/>
        <v>43626</v>
      </c>
      <c r="R22" s="2">
        <f t="shared" si="5"/>
        <v>43627</v>
      </c>
      <c r="S22" s="2">
        <f t="shared" si="5"/>
        <v>43628</v>
      </c>
      <c r="T22" s="2">
        <f t="shared" si="5"/>
        <v>43629</v>
      </c>
      <c r="U22" s="2">
        <f t="shared" si="5"/>
        <v>43630</v>
      </c>
      <c r="V22" s="2">
        <f t="shared" si="5"/>
        <v>43631</v>
      </c>
      <c r="W22" s="2">
        <f t="shared" si="5"/>
        <v>43632</v>
      </c>
      <c r="X22" s="6"/>
      <c r="Y22" s="29">
        <f>(DATE($A$4+IF($E$4&gt;4,1,0),4,1)+(0-1)*7)+1-WEEKDAY(DATE($A$4+IF($E$4&gt;4,1,0),4,1),1)+IF(1&lt;WEEKDAY(DATE($A$4+IF($E$4&gt;4,1,0),4,1),1),7,0)</f>
        <v>43555</v>
      </c>
      <c r="Z22" s="26" t="s">
        <v>25</v>
      </c>
    </row>
    <row r="23" spans="1:26" ht="12.75">
      <c r="A23" s="2">
        <f t="shared" si="3"/>
        <v>43577</v>
      </c>
      <c r="B23" s="2">
        <f t="shared" si="3"/>
        <v>43578</v>
      </c>
      <c r="C23" s="2">
        <f t="shared" si="3"/>
        <v>43579</v>
      </c>
      <c r="D23" s="2">
        <f t="shared" si="3"/>
        <v>43580</v>
      </c>
      <c r="E23" s="2">
        <f t="shared" si="3"/>
        <v>43581</v>
      </c>
      <c r="F23" s="2">
        <f t="shared" si="3"/>
        <v>43582</v>
      </c>
      <c r="G23" s="2">
        <f t="shared" si="3"/>
        <v>43583</v>
      </c>
      <c r="H23" s="6"/>
      <c r="I23" s="2">
        <f t="shared" si="4"/>
        <v>43605</v>
      </c>
      <c r="J23" s="2">
        <f t="shared" si="4"/>
        <v>43606</v>
      </c>
      <c r="K23" s="2">
        <f t="shared" si="4"/>
        <v>43607</v>
      </c>
      <c r="L23" s="2">
        <f t="shared" si="4"/>
        <v>43608</v>
      </c>
      <c r="M23" s="2">
        <f t="shared" si="4"/>
        <v>43609</v>
      </c>
      <c r="N23" s="2">
        <f t="shared" si="4"/>
        <v>43610</v>
      </c>
      <c r="O23" s="2">
        <f t="shared" si="4"/>
        <v>43611</v>
      </c>
      <c r="P23" s="6"/>
      <c r="Q23" s="2">
        <f t="shared" si="5"/>
        <v>43633</v>
      </c>
      <c r="R23" s="2">
        <f t="shared" si="5"/>
        <v>43634</v>
      </c>
      <c r="S23" s="2">
        <f t="shared" si="5"/>
        <v>43635</v>
      </c>
      <c r="T23" s="2">
        <f t="shared" si="5"/>
        <v>43636</v>
      </c>
      <c r="U23" s="2">
        <f t="shared" si="5"/>
        <v>43637</v>
      </c>
      <c r="V23" s="2">
        <f t="shared" si="5"/>
        <v>43638</v>
      </c>
      <c r="W23" s="2">
        <f t="shared" si="5"/>
        <v>43639</v>
      </c>
      <c r="X23" s="6"/>
      <c r="Y23" s="29">
        <f>(DATE($A$4+IF($E$4&gt;11,1,0),11,1)+(0-1)*7)+1-WEEKDAY(DATE($A$4+IF($E$4&gt;11,1,0),11,1),1)+IF(1&lt;WEEKDAY(DATE($A$4+IF($E$4&gt;11,1,0),11,1),1),7,0)</f>
        <v>43765</v>
      </c>
      <c r="Z23" s="26" t="s">
        <v>26</v>
      </c>
    </row>
    <row r="24" spans="1:26" ht="12.75">
      <c r="A24" s="2">
        <f t="shared" si="3"/>
        <v>43584</v>
      </c>
      <c r="B24" s="2">
        <f t="shared" si="3"/>
        <v>43585</v>
      </c>
      <c r="C24" s="2">
        <f t="shared" si="3"/>
      </c>
      <c r="D24" s="2">
        <f t="shared" si="3"/>
      </c>
      <c r="E24" s="2">
        <f t="shared" si="3"/>
      </c>
      <c r="F24" s="2">
        <f t="shared" si="3"/>
      </c>
      <c r="G24" s="2">
        <f t="shared" si="3"/>
      </c>
      <c r="H24" s="6"/>
      <c r="I24" s="2">
        <f t="shared" si="4"/>
        <v>43612</v>
      </c>
      <c r="J24" s="2">
        <f t="shared" si="4"/>
        <v>43613</v>
      </c>
      <c r="K24" s="2">
        <f t="shared" si="4"/>
        <v>43614</v>
      </c>
      <c r="L24" s="2">
        <f t="shared" si="4"/>
        <v>43615</v>
      </c>
      <c r="M24" s="2">
        <f t="shared" si="4"/>
        <v>43616</v>
      </c>
      <c r="N24" s="2">
        <f t="shared" si="4"/>
      </c>
      <c r="O24" s="2">
        <f t="shared" si="4"/>
      </c>
      <c r="P24" s="6"/>
      <c r="Q24" s="2">
        <f t="shared" si="5"/>
        <v>43640</v>
      </c>
      <c r="R24" s="2">
        <f t="shared" si="5"/>
        <v>43641</v>
      </c>
      <c r="S24" s="2">
        <f t="shared" si="5"/>
        <v>43642</v>
      </c>
      <c r="T24" s="2">
        <f t="shared" si="5"/>
        <v>43643</v>
      </c>
      <c r="U24" s="2">
        <f t="shared" si="5"/>
        <v>43644</v>
      </c>
      <c r="V24" s="2">
        <f t="shared" si="5"/>
        <v>43645</v>
      </c>
      <c r="W24" s="2">
        <f t="shared" si="5"/>
        <v>43646</v>
      </c>
      <c r="X24" s="6"/>
      <c r="Y24" s="29">
        <f>DATE($A$4+IF($E$4&gt;12,1,0),12,25)</f>
        <v>43824</v>
      </c>
      <c r="Z24" s="26" t="s">
        <v>23</v>
      </c>
    </row>
    <row r="25" spans="1:26" ht="12.75">
      <c r="A25" s="2">
        <f t="shared" si="3"/>
      </c>
      <c r="B25" s="2">
        <f t="shared" si="3"/>
      </c>
      <c r="C25" s="2">
        <f t="shared" si="3"/>
      </c>
      <c r="D25" s="2">
        <f t="shared" si="3"/>
      </c>
      <c r="E25" s="2">
        <f t="shared" si="3"/>
      </c>
      <c r="F25" s="2">
        <f t="shared" si="3"/>
      </c>
      <c r="G25" s="2">
        <f t="shared" si="3"/>
      </c>
      <c r="H25" s="9"/>
      <c r="I25" s="2">
        <f t="shared" si="4"/>
      </c>
      <c r="J25" s="2">
        <f t="shared" si="4"/>
      </c>
      <c r="K25" s="2">
        <f t="shared" si="4"/>
      </c>
      <c r="L25" s="2">
        <f t="shared" si="4"/>
      </c>
      <c r="M25" s="2">
        <f t="shared" si="4"/>
      </c>
      <c r="N25" s="2">
        <f t="shared" si="4"/>
      </c>
      <c r="O25" s="2">
        <f t="shared" si="4"/>
      </c>
      <c r="P25" s="9"/>
      <c r="Q25" s="2">
        <f t="shared" si="5"/>
      </c>
      <c r="R25" s="2">
        <f t="shared" si="5"/>
      </c>
      <c r="S25" s="2">
        <f t="shared" si="5"/>
      </c>
      <c r="T25" s="2">
        <f t="shared" si="5"/>
      </c>
      <c r="U25" s="2">
        <f t="shared" si="5"/>
      </c>
      <c r="V25" s="2">
        <f t="shared" si="5"/>
      </c>
      <c r="W25" s="2">
        <f t="shared" si="5"/>
      </c>
      <c r="X25" s="6"/>
      <c r="Y25" s="29">
        <f>IF(AND($A$4&gt;1900,$A$4&lt;2199),IF(MONTH(ROUND(DATE($A$4,4,1)/7+MOD(19*MOD($A$4,19)-7,30)*0.14,0)*7-6)&lt;$E$4,ROUND(DATE($A$4+1,4,1)/7+MOD(19*MOD($A$4+1,19)-7,30)*0.14,0)*7-6,ROUND(DATE($A$4,4,1)/7+MOD(19*MOD($A$4,19)-7,30)*0.14,0)*7-6),"n/f")</f>
        <v>43576</v>
      </c>
      <c r="Z25" s="26" t="s">
        <v>30</v>
      </c>
    </row>
    <row r="26" spans="1:2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29">
        <f>IF(AND($A$4&gt;1900,$A$4&lt;2199),IF(MONTH(39+ROUND(DATE($A$4,4,1)/7+MOD(19*MOD($A$4,19)-7,30)*0.14,0)*7-6)&lt;$E$4,39+ROUND(DATE($A$4+1,4,1)/7+MOD(19*MOD($A$4+1,19)-7,30)*0.14,0)*7-6,39+ROUND(DATE($A$4,4,1)/7+MOD(19*MOD($A$4,19)-7,30)*0.14,0)*7-6),"n/f")</f>
        <v>43615</v>
      </c>
      <c r="Z26" s="26" t="s">
        <v>24</v>
      </c>
    </row>
    <row r="27" spans="1:26" ht="15.75">
      <c r="A27" s="42">
        <f>DATE(YEAR(Q18),MONTH(Q18)+1,1)</f>
        <v>43647</v>
      </c>
      <c r="B27" s="43"/>
      <c r="C27" s="43"/>
      <c r="D27" s="43"/>
      <c r="E27" s="43"/>
      <c r="F27" s="43"/>
      <c r="G27" s="44"/>
      <c r="H27" s="6"/>
      <c r="I27" s="42">
        <f>DATE(YEAR(A27),MONTH(A27)+1,1)</f>
        <v>43678</v>
      </c>
      <c r="J27" s="43"/>
      <c r="K27" s="43"/>
      <c r="L27" s="43"/>
      <c r="M27" s="43"/>
      <c r="N27" s="43"/>
      <c r="O27" s="44"/>
      <c r="P27" s="6"/>
      <c r="Q27" s="42">
        <f>DATE(YEAR(I27),MONTH(I27)+1,1)</f>
        <v>43709</v>
      </c>
      <c r="R27" s="43"/>
      <c r="S27" s="43"/>
      <c r="T27" s="43"/>
      <c r="U27" s="43"/>
      <c r="V27" s="43"/>
      <c r="W27" s="44"/>
      <c r="X27" s="6"/>
      <c r="Y27" s="29"/>
      <c r="Z27" s="26"/>
    </row>
    <row r="28" spans="1:26" ht="12.75">
      <c r="A28" s="3" t="str">
        <f>$A$10</f>
        <v>lu</v>
      </c>
      <c r="B28" s="1" t="str">
        <f>$B$10</f>
        <v>ma</v>
      </c>
      <c r="C28" s="1" t="str">
        <f>$C$10</f>
        <v>me</v>
      </c>
      <c r="D28" s="1" t="str">
        <f>$D$10</f>
        <v>je</v>
      </c>
      <c r="E28" s="1" t="str">
        <f>$E$10</f>
        <v>ve</v>
      </c>
      <c r="F28" s="1" t="str">
        <f>$F$10</f>
        <v>sa</v>
      </c>
      <c r="G28" s="4" t="str">
        <f>$G$10</f>
        <v>di</v>
      </c>
      <c r="H28" s="6"/>
      <c r="I28" s="3" t="str">
        <f>$A$10</f>
        <v>lu</v>
      </c>
      <c r="J28" s="1" t="str">
        <f>$B$10</f>
        <v>ma</v>
      </c>
      <c r="K28" s="1" t="str">
        <f>$C$10</f>
        <v>me</v>
      </c>
      <c r="L28" s="1" t="str">
        <f>$D$10</f>
        <v>je</v>
      </c>
      <c r="M28" s="1" t="str">
        <f>$E$10</f>
        <v>ve</v>
      </c>
      <c r="N28" s="1" t="str">
        <f>$F$10</f>
        <v>sa</v>
      </c>
      <c r="O28" s="4" t="str">
        <f>$G$10</f>
        <v>di</v>
      </c>
      <c r="P28" s="6"/>
      <c r="Q28" s="3" t="str">
        <f>$A$10</f>
        <v>lu</v>
      </c>
      <c r="R28" s="1" t="str">
        <f>$B$10</f>
        <v>ma</v>
      </c>
      <c r="S28" s="1" t="str">
        <f>$C$10</f>
        <v>me</v>
      </c>
      <c r="T28" s="1" t="str">
        <f>$D$10</f>
        <v>je</v>
      </c>
      <c r="U28" s="1" t="str">
        <f>$E$10</f>
        <v>ve</v>
      </c>
      <c r="V28" s="1" t="str">
        <f>$F$10</f>
        <v>sa</v>
      </c>
      <c r="W28" s="4" t="str">
        <f>$G$10</f>
        <v>di</v>
      </c>
      <c r="X28" s="6"/>
      <c r="Y28" s="29"/>
      <c r="Z28" s="26"/>
    </row>
    <row r="29" spans="1:26" ht="12.75">
      <c r="A29" s="2">
        <f aca="true" t="shared" si="6" ref="A29:G34">IF(MONTH($A$27)&lt;&gt;MONTH($A$27-(WEEKDAY($A$27,1)-($I$4-1))-IF((WEEKDAY($A$27,1)-($I$4-1))&lt;=0,7,0)+(ROW(A29)-ROW($A$29))*7+(COLUMN(A29)-COLUMN($A$29)+1)),"",$A$27-(WEEKDAY($A$27,1)-($I$4-1))-IF((WEEKDAY($A$27,1)-($I$4-1))&lt;=0,7,0)+(ROW(A29)-ROW($A$29))*7+(COLUMN(A29)-COLUMN($A$29)+1))</f>
        <v>43647</v>
      </c>
      <c r="B29" s="2">
        <f t="shared" si="6"/>
        <v>43648</v>
      </c>
      <c r="C29" s="2">
        <f t="shared" si="6"/>
        <v>43649</v>
      </c>
      <c r="D29" s="2">
        <f t="shared" si="6"/>
        <v>43650</v>
      </c>
      <c r="E29" s="2">
        <f t="shared" si="6"/>
        <v>43651</v>
      </c>
      <c r="F29" s="2">
        <f t="shared" si="6"/>
        <v>43652</v>
      </c>
      <c r="G29" s="2">
        <f t="shared" si="6"/>
        <v>43653</v>
      </c>
      <c r="H29" s="6"/>
      <c r="I29" s="2">
        <f aca="true" t="shared" si="7" ref="I29:O34">IF(MONTH($I$27)&lt;&gt;MONTH($I$27-(WEEKDAY($I$27,1)-($I$4-1))-IF((WEEKDAY($I$27,1)-($I$4-1))&lt;=0,7,0)+(ROW(I29)-ROW($I$29))*7+(COLUMN(I29)-COLUMN($I$29)+1)),"",$I$27-(WEEKDAY($I$27,1)-($I$4-1))-IF((WEEKDAY($I$27,1)-($I$4-1))&lt;=0,7,0)+(ROW(I29)-ROW($I$29))*7+(COLUMN(I29)-COLUMN($I$29)+1))</f>
      </c>
      <c r="J29" s="2">
        <f t="shared" si="7"/>
      </c>
      <c r="K29" s="2">
        <f t="shared" si="7"/>
      </c>
      <c r="L29" s="2">
        <f t="shared" si="7"/>
        <v>43678</v>
      </c>
      <c r="M29" s="2">
        <f t="shared" si="7"/>
        <v>43679</v>
      </c>
      <c r="N29" s="2">
        <f t="shared" si="7"/>
        <v>43680</v>
      </c>
      <c r="O29" s="2">
        <f t="shared" si="7"/>
        <v>43681</v>
      </c>
      <c r="P29" s="6"/>
      <c r="Q29" s="2">
        <f aca="true" t="shared" si="8" ref="Q29:W34">IF(MONTH($Q$27)&lt;&gt;MONTH($Q$27-(WEEKDAY($Q$27,1)-($I$4-1))-IF((WEEKDAY($Q$27,1)-($I$4-1))&lt;=0,7,0)+(ROW(Q29)-ROW($Q$29))*7+(COLUMN(Q29)-COLUMN($Q$29)+1)),"",$Q$27-(WEEKDAY($Q$27,1)-($I$4-1))-IF((WEEKDAY($Q$27,1)-($I$4-1))&lt;=0,7,0)+(ROW(Q29)-ROW($Q$29))*7+(COLUMN(Q29)-COLUMN($Q$29)+1))</f>
      </c>
      <c r="R29" s="2">
        <f t="shared" si="8"/>
      </c>
      <c r="S29" s="2">
        <f t="shared" si="8"/>
      </c>
      <c r="T29" s="2">
        <f t="shared" si="8"/>
      </c>
      <c r="U29" s="2">
        <f t="shared" si="8"/>
      </c>
      <c r="V29" s="2">
        <f t="shared" si="8"/>
      </c>
      <c r="W29" s="2">
        <f t="shared" si="8"/>
        <v>43709</v>
      </c>
      <c r="X29" s="6"/>
      <c r="Y29" s="29"/>
      <c r="Z29" s="26"/>
    </row>
    <row r="30" spans="1:26" ht="12.75">
      <c r="A30" s="2">
        <f t="shared" si="6"/>
        <v>43654</v>
      </c>
      <c r="B30" s="2">
        <f t="shared" si="6"/>
        <v>43655</v>
      </c>
      <c r="C30" s="2">
        <f t="shared" si="6"/>
        <v>43656</v>
      </c>
      <c r="D30" s="2">
        <f t="shared" si="6"/>
        <v>43657</v>
      </c>
      <c r="E30" s="2">
        <f t="shared" si="6"/>
        <v>43658</v>
      </c>
      <c r="F30" s="2">
        <f t="shared" si="6"/>
        <v>43659</v>
      </c>
      <c r="G30" s="2">
        <f t="shared" si="6"/>
        <v>43660</v>
      </c>
      <c r="H30" s="6"/>
      <c r="I30" s="2">
        <f t="shared" si="7"/>
        <v>43682</v>
      </c>
      <c r="J30" s="2">
        <f t="shared" si="7"/>
        <v>43683</v>
      </c>
      <c r="K30" s="2">
        <f t="shared" si="7"/>
        <v>43684</v>
      </c>
      <c r="L30" s="2">
        <f t="shared" si="7"/>
        <v>43685</v>
      </c>
      <c r="M30" s="2">
        <f t="shared" si="7"/>
        <v>43686</v>
      </c>
      <c r="N30" s="2">
        <f t="shared" si="7"/>
        <v>43687</v>
      </c>
      <c r="O30" s="2">
        <f t="shared" si="7"/>
        <v>43688</v>
      </c>
      <c r="P30" s="6"/>
      <c r="Q30" s="2">
        <f t="shared" si="8"/>
        <v>43710</v>
      </c>
      <c r="R30" s="2">
        <f t="shared" si="8"/>
        <v>43711</v>
      </c>
      <c r="S30" s="2">
        <f t="shared" si="8"/>
        <v>43712</v>
      </c>
      <c r="T30" s="2">
        <f t="shared" si="8"/>
        <v>43713</v>
      </c>
      <c r="U30" s="2">
        <f t="shared" si="8"/>
        <v>43714</v>
      </c>
      <c r="V30" s="2">
        <f t="shared" si="8"/>
        <v>43715</v>
      </c>
      <c r="W30" s="2">
        <f t="shared" si="8"/>
        <v>43716</v>
      </c>
      <c r="X30" s="6"/>
      <c r="Y30" s="29"/>
      <c r="Z30" s="26"/>
    </row>
    <row r="31" spans="1:26" ht="12.75">
      <c r="A31" s="2">
        <f t="shared" si="6"/>
        <v>43661</v>
      </c>
      <c r="B31" s="2">
        <f t="shared" si="6"/>
        <v>43662</v>
      </c>
      <c r="C31" s="2">
        <f t="shared" si="6"/>
        <v>43663</v>
      </c>
      <c r="D31" s="2">
        <f t="shared" si="6"/>
        <v>43664</v>
      </c>
      <c r="E31" s="2">
        <f t="shared" si="6"/>
        <v>43665</v>
      </c>
      <c r="F31" s="2">
        <f t="shared" si="6"/>
        <v>43666</v>
      </c>
      <c r="G31" s="2">
        <f t="shared" si="6"/>
        <v>43667</v>
      </c>
      <c r="H31" s="6"/>
      <c r="I31" s="2">
        <f t="shared" si="7"/>
        <v>43689</v>
      </c>
      <c r="J31" s="2">
        <f t="shared" si="7"/>
        <v>43690</v>
      </c>
      <c r="K31" s="2">
        <f t="shared" si="7"/>
        <v>43691</v>
      </c>
      <c r="L31" s="2">
        <f t="shared" si="7"/>
        <v>43692</v>
      </c>
      <c r="M31" s="2">
        <f t="shared" si="7"/>
        <v>43693</v>
      </c>
      <c r="N31" s="2">
        <f t="shared" si="7"/>
        <v>43694</v>
      </c>
      <c r="O31" s="2">
        <f t="shared" si="7"/>
        <v>43695</v>
      </c>
      <c r="P31" s="6"/>
      <c r="Q31" s="2">
        <f t="shared" si="8"/>
        <v>43717</v>
      </c>
      <c r="R31" s="2">
        <f t="shared" si="8"/>
        <v>43718</v>
      </c>
      <c r="S31" s="2">
        <f t="shared" si="8"/>
        <v>43719</v>
      </c>
      <c r="T31" s="2">
        <f t="shared" si="8"/>
        <v>43720</v>
      </c>
      <c r="U31" s="2">
        <f t="shared" si="8"/>
        <v>43721</v>
      </c>
      <c r="V31" s="2">
        <f t="shared" si="8"/>
        <v>43722</v>
      </c>
      <c r="W31" s="2">
        <f t="shared" si="8"/>
        <v>43723</v>
      </c>
      <c r="X31" s="6"/>
      <c r="Y31" s="29"/>
      <c r="Z31" s="26"/>
    </row>
    <row r="32" spans="1:26" ht="12.75">
      <c r="A32" s="2">
        <f t="shared" si="6"/>
        <v>43668</v>
      </c>
      <c r="B32" s="2">
        <f t="shared" si="6"/>
        <v>43669</v>
      </c>
      <c r="C32" s="2">
        <f t="shared" si="6"/>
        <v>43670</v>
      </c>
      <c r="D32" s="2">
        <f t="shared" si="6"/>
        <v>43671</v>
      </c>
      <c r="E32" s="2">
        <f t="shared" si="6"/>
        <v>43672</v>
      </c>
      <c r="F32" s="2">
        <f t="shared" si="6"/>
        <v>43673</v>
      </c>
      <c r="G32" s="2">
        <f t="shared" si="6"/>
        <v>43674</v>
      </c>
      <c r="H32" s="6"/>
      <c r="I32" s="2">
        <f t="shared" si="7"/>
        <v>43696</v>
      </c>
      <c r="J32" s="2">
        <f t="shared" si="7"/>
        <v>43697</v>
      </c>
      <c r="K32" s="2">
        <f t="shared" si="7"/>
        <v>43698</v>
      </c>
      <c r="L32" s="2">
        <f t="shared" si="7"/>
        <v>43699</v>
      </c>
      <c r="M32" s="2">
        <f t="shared" si="7"/>
        <v>43700</v>
      </c>
      <c r="N32" s="2">
        <f t="shared" si="7"/>
        <v>43701</v>
      </c>
      <c r="O32" s="2">
        <f t="shared" si="7"/>
        <v>43702</v>
      </c>
      <c r="P32" s="6"/>
      <c r="Q32" s="2">
        <f t="shared" si="8"/>
        <v>43724</v>
      </c>
      <c r="R32" s="2">
        <f t="shared" si="8"/>
        <v>43725</v>
      </c>
      <c r="S32" s="2">
        <f t="shared" si="8"/>
        <v>43726</v>
      </c>
      <c r="T32" s="2">
        <f t="shared" si="8"/>
        <v>43727</v>
      </c>
      <c r="U32" s="2">
        <f t="shared" si="8"/>
        <v>43728</v>
      </c>
      <c r="V32" s="2">
        <f t="shared" si="8"/>
        <v>43729</v>
      </c>
      <c r="W32" s="2">
        <f t="shared" si="8"/>
        <v>43730</v>
      </c>
      <c r="X32" s="6"/>
      <c r="Y32" s="29"/>
      <c r="Z32" s="26"/>
    </row>
    <row r="33" spans="1:26" ht="12.75">
      <c r="A33" s="2">
        <f t="shared" si="6"/>
        <v>43675</v>
      </c>
      <c r="B33" s="2">
        <f t="shared" si="6"/>
        <v>43676</v>
      </c>
      <c r="C33" s="2">
        <f t="shared" si="6"/>
        <v>43677</v>
      </c>
      <c r="D33" s="2">
        <f t="shared" si="6"/>
      </c>
      <c r="E33" s="2">
        <f t="shared" si="6"/>
      </c>
      <c r="F33" s="2">
        <f t="shared" si="6"/>
      </c>
      <c r="G33" s="2">
        <f t="shared" si="6"/>
      </c>
      <c r="H33" s="6"/>
      <c r="I33" s="2">
        <f t="shared" si="7"/>
        <v>43703</v>
      </c>
      <c r="J33" s="2">
        <f t="shared" si="7"/>
        <v>43704</v>
      </c>
      <c r="K33" s="2">
        <f t="shared" si="7"/>
        <v>43705</v>
      </c>
      <c r="L33" s="2">
        <f t="shared" si="7"/>
        <v>43706</v>
      </c>
      <c r="M33" s="2">
        <f t="shared" si="7"/>
        <v>43707</v>
      </c>
      <c r="N33" s="2">
        <f t="shared" si="7"/>
        <v>43708</v>
      </c>
      <c r="O33" s="2">
        <f t="shared" si="7"/>
      </c>
      <c r="P33" s="6"/>
      <c r="Q33" s="2">
        <f t="shared" si="8"/>
        <v>43731</v>
      </c>
      <c r="R33" s="2">
        <f t="shared" si="8"/>
        <v>43732</v>
      </c>
      <c r="S33" s="2">
        <f t="shared" si="8"/>
        <v>43733</v>
      </c>
      <c r="T33" s="2">
        <f t="shared" si="8"/>
        <v>43734</v>
      </c>
      <c r="U33" s="2">
        <f t="shared" si="8"/>
        <v>43735</v>
      </c>
      <c r="V33" s="2">
        <f t="shared" si="8"/>
        <v>43736</v>
      </c>
      <c r="W33" s="2">
        <f t="shared" si="8"/>
        <v>43737</v>
      </c>
      <c r="X33" s="6"/>
      <c r="Y33" s="29"/>
      <c r="Z33" s="26"/>
    </row>
    <row r="34" spans="1:26" ht="12.75">
      <c r="A34" s="2">
        <f t="shared" si="6"/>
      </c>
      <c r="B34" s="2">
        <f t="shared" si="6"/>
      </c>
      <c r="C34" s="2">
        <f t="shared" si="6"/>
      </c>
      <c r="D34" s="2">
        <f t="shared" si="6"/>
      </c>
      <c r="E34" s="2">
        <f t="shared" si="6"/>
      </c>
      <c r="F34" s="2">
        <f t="shared" si="6"/>
      </c>
      <c r="G34" s="2">
        <f t="shared" si="6"/>
      </c>
      <c r="H34" s="9"/>
      <c r="I34" s="2">
        <f t="shared" si="7"/>
      </c>
      <c r="J34" s="2">
        <f t="shared" si="7"/>
      </c>
      <c r="K34" s="2">
        <f t="shared" si="7"/>
      </c>
      <c r="L34" s="2">
        <f t="shared" si="7"/>
      </c>
      <c r="M34" s="2">
        <f t="shared" si="7"/>
      </c>
      <c r="N34" s="2">
        <f t="shared" si="7"/>
      </c>
      <c r="O34" s="2">
        <f t="shared" si="7"/>
      </c>
      <c r="P34" s="9"/>
      <c r="Q34" s="2">
        <f t="shared" si="8"/>
        <v>43738</v>
      </c>
      <c r="R34" s="2">
        <f t="shared" si="8"/>
      </c>
      <c r="S34" s="2">
        <f t="shared" si="8"/>
      </c>
      <c r="T34" s="2">
        <f t="shared" si="8"/>
      </c>
      <c r="U34" s="2">
        <f t="shared" si="8"/>
      </c>
      <c r="V34" s="2">
        <f t="shared" si="8"/>
      </c>
      <c r="W34" s="2">
        <f t="shared" si="8"/>
      </c>
      <c r="X34" s="6"/>
      <c r="Y34" s="29"/>
      <c r="Z34" s="26"/>
    </row>
    <row r="35" spans="1:2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29"/>
      <c r="Z35" s="26"/>
    </row>
    <row r="36" spans="1:26" ht="15.75">
      <c r="A36" s="42">
        <f>DATE(YEAR(Q27),MONTH(Q27)+1,1)</f>
        <v>43739</v>
      </c>
      <c r="B36" s="43"/>
      <c r="C36" s="43"/>
      <c r="D36" s="43"/>
      <c r="E36" s="43"/>
      <c r="F36" s="43"/>
      <c r="G36" s="44"/>
      <c r="H36" s="6"/>
      <c r="I36" s="42">
        <f>DATE(YEAR(A36),MONTH(A36)+1,1)</f>
        <v>43770</v>
      </c>
      <c r="J36" s="43"/>
      <c r="K36" s="43"/>
      <c r="L36" s="43"/>
      <c r="M36" s="43"/>
      <c r="N36" s="43"/>
      <c r="O36" s="44"/>
      <c r="P36" s="6"/>
      <c r="Q36" s="42">
        <f>DATE(YEAR(I36),MONTH(I36)+1,1)</f>
        <v>43800</v>
      </c>
      <c r="R36" s="43"/>
      <c r="S36" s="43"/>
      <c r="T36" s="43"/>
      <c r="U36" s="43"/>
      <c r="V36" s="43"/>
      <c r="W36" s="44"/>
      <c r="X36" s="9" t="s">
        <v>0</v>
      </c>
      <c r="Y36" s="29"/>
      <c r="Z36" s="26"/>
    </row>
    <row r="37" spans="1:26" ht="12.75">
      <c r="A37" s="3" t="str">
        <f>$A$10</f>
        <v>lu</v>
      </c>
      <c r="B37" s="1" t="str">
        <f>$B$10</f>
        <v>ma</v>
      </c>
      <c r="C37" s="1" t="str">
        <f>$C$10</f>
        <v>me</v>
      </c>
      <c r="D37" s="1" t="str">
        <f>$D$10</f>
        <v>je</v>
      </c>
      <c r="E37" s="1" t="str">
        <f>$E$10</f>
        <v>ve</v>
      </c>
      <c r="F37" s="1" t="str">
        <f>$F$10</f>
        <v>sa</v>
      </c>
      <c r="G37" s="4" t="str">
        <f>$G$10</f>
        <v>di</v>
      </c>
      <c r="H37" s="6"/>
      <c r="I37" s="3" t="str">
        <f>$A$10</f>
        <v>lu</v>
      </c>
      <c r="J37" s="1" t="str">
        <f>$B$10</f>
        <v>ma</v>
      </c>
      <c r="K37" s="1" t="str">
        <f>$C$10</f>
        <v>me</v>
      </c>
      <c r="L37" s="1" t="str">
        <f>$D$10</f>
        <v>je</v>
      </c>
      <c r="M37" s="1" t="str">
        <f>$E$10</f>
        <v>ve</v>
      </c>
      <c r="N37" s="1" t="str">
        <f>$F$10</f>
        <v>sa</v>
      </c>
      <c r="O37" s="4" t="str">
        <f>$G$10</f>
        <v>di</v>
      </c>
      <c r="P37" s="6"/>
      <c r="Q37" s="3" t="str">
        <f>$A$10</f>
        <v>lu</v>
      </c>
      <c r="R37" s="1" t="str">
        <f>$B$10</f>
        <v>ma</v>
      </c>
      <c r="S37" s="1" t="str">
        <f>$C$10</f>
        <v>me</v>
      </c>
      <c r="T37" s="1" t="str">
        <f>$D$10</f>
        <v>je</v>
      </c>
      <c r="U37" s="1" t="str">
        <f>$E$10</f>
        <v>ve</v>
      </c>
      <c r="V37" s="1" t="str">
        <f>$F$10</f>
        <v>sa</v>
      </c>
      <c r="W37" s="4" t="str">
        <f>$G$10</f>
        <v>di</v>
      </c>
      <c r="X37" s="6"/>
      <c r="Y37" s="29"/>
      <c r="Z37" s="26"/>
    </row>
    <row r="38" spans="1:26" ht="12.75">
      <c r="A38" s="2">
        <f aca="true" t="shared" si="9" ref="A38:G43">IF(MONTH($A$36)&lt;&gt;MONTH($A$36-(WEEKDAY($A$36,1)-($I$4-1))-IF((WEEKDAY($A$36,1)-($I$4-1))&lt;=0,7,0)+(ROW(A38)-ROW($A$38))*7+(COLUMN(A38)-COLUMN($A$38)+1)),"",$A$36-(WEEKDAY($A$36,1)-($I$4-1))-IF((WEEKDAY($A$36,1)-($I$4-1))&lt;=0,7,0)+(ROW(A38)-ROW($A$38))*7+(COLUMN(A38)-COLUMN($A$38)+1))</f>
      </c>
      <c r="B38" s="2">
        <f t="shared" si="9"/>
        <v>43739</v>
      </c>
      <c r="C38" s="2">
        <f t="shared" si="9"/>
        <v>43740</v>
      </c>
      <c r="D38" s="2">
        <f t="shared" si="9"/>
        <v>43741</v>
      </c>
      <c r="E38" s="2">
        <f t="shared" si="9"/>
        <v>43742</v>
      </c>
      <c r="F38" s="2">
        <f t="shared" si="9"/>
        <v>43743</v>
      </c>
      <c r="G38" s="2">
        <f t="shared" si="9"/>
        <v>43744</v>
      </c>
      <c r="H38" s="6"/>
      <c r="I38" s="2">
        <f aca="true" t="shared" si="10" ref="I38:O43">IF(MONTH($I$36)&lt;&gt;MONTH($I$36-(WEEKDAY($I$36,1)-($I$4-1))-IF((WEEKDAY($I$36,1)-($I$4-1))&lt;=0,7,0)+(ROW(I38)-ROW($I$38))*7+(COLUMN(I38)-COLUMN($I$38)+1)),"",$I$36-(WEEKDAY($I$36,1)-($I$4-1))-IF((WEEKDAY($I$36,1)-($I$4-1))&lt;=0,7,0)+(ROW(I38)-ROW($I$38))*7+(COLUMN(I38)-COLUMN($I$38)+1))</f>
      </c>
      <c r="J38" s="2">
        <f t="shared" si="10"/>
      </c>
      <c r="K38" s="2">
        <f t="shared" si="10"/>
      </c>
      <c r="L38" s="2">
        <f t="shared" si="10"/>
      </c>
      <c r="M38" s="2">
        <f t="shared" si="10"/>
        <v>43770</v>
      </c>
      <c r="N38" s="2">
        <f t="shared" si="10"/>
        <v>43771</v>
      </c>
      <c r="O38" s="2">
        <f t="shared" si="10"/>
        <v>43772</v>
      </c>
      <c r="P38" s="6"/>
      <c r="Q38" s="2">
        <f aca="true" t="shared" si="11" ref="Q38:W43">IF(MONTH($Q$36)&lt;&gt;MONTH($Q$36-(WEEKDAY($Q$36,1)-($I$4-1))-IF((WEEKDAY($Q$36,1)-($I$4-1))&lt;=0,7,0)+(ROW(Q38)-ROW($Q$38))*7+(COLUMN(Q38)-COLUMN($Q$38)+1)),"",$Q$36-(WEEKDAY($Q$36,1)-($I$4-1))-IF((WEEKDAY($Q$36,1)-($I$4-1))&lt;=0,7,0)+(ROW(Q38)-ROW($Q$38))*7+(COLUMN(Q38)-COLUMN($Q$38)+1))</f>
      </c>
      <c r="R38" s="2">
        <f t="shared" si="11"/>
      </c>
      <c r="S38" s="2">
        <f t="shared" si="11"/>
      </c>
      <c r="T38" s="2">
        <f t="shared" si="11"/>
      </c>
      <c r="U38" s="2">
        <f t="shared" si="11"/>
      </c>
      <c r="V38" s="2">
        <f t="shared" si="11"/>
      </c>
      <c r="W38" s="2">
        <f t="shared" si="11"/>
        <v>43800</v>
      </c>
      <c r="X38" s="6"/>
      <c r="Y38" s="29"/>
      <c r="Z38" s="26"/>
    </row>
    <row r="39" spans="1:26" ht="12.75">
      <c r="A39" s="2">
        <f t="shared" si="9"/>
        <v>43745</v>
      </c>
      <c r="B39" s="2">
        <f t="shared" si="9"/>
        <v>43746</v>
      </c>
      <c r="C39" s="2">
        <f t="shared" si="9"/>
        <v>43747</v>
      </c>
      <c r="D39" s="2">
        <f t="shared" si="9"/>
        <v>43748</v>
      </c>
      <c r="E39" s="2">
        <f t="shared" si="9"/>
        <v>43749</v>
      </c>
      <c r="F39" s="2">
        <f t="shared" si="9"/>
        <v>43750</v>
      </c>
      <c r="G39" s="2">
        <f t="shared" si="9"/>
        <v>43751</v>
      </c>
      <c r="H39" s="6"/>
      <c r="I39" s="2">
        <f t="shared" si="10"/>
        <v>43773</v>
      </c>
      <c r="J39" s="2">
        <f t="shared" si="10"/>
        <v>43774</v>
      </c>
      <c r="K39" s="2">
        <f t="shared" si="10"/>
        <v>43775</v>
      </c>
      <c r="L39" s="2">
        <f t="shared" si="10"/>
        <v>43776</v>
      </c>
      <c r="M39" s="2">
        <f t="shared" si="10"/>
        <v>43777</v>
      </c>
      <c r="N39" s="2">
        <f t="shared" si="10"/>
        <v>43778</v>
      </c>
      <c r="O39" s="2">
        <f t="shared" si="10"/>
        <v>43779</v>
      </c>
      <c r="P39" s="6"/>
      <c r="Q39" s="2">
        <f t="shared" si="11"/>
        <v>43801</v>
      </c>
      <c r="R39" s="2">
        <f t="shared" si="11"/>
        <v>43802</v>
      </c>
      <c r="S39" s="2">
        <f t="shared" si="11"/>
        <v>43803</v>
      </c>
      <c r="T39" s="2">
        <f t="shared" si="11"/>
        <v>43804</v>
      </c>
      <c r="U39" s="2">
        <f t="shared" si="11"/>
        <v>43805</v>
      </c>
      <c r="V39" s="2">
        <f t="shared" si="11"/>
        <v>43806</v>
      </c>
      <c r="W39" s="2">
        <f t="shared" si="11"/>
        <v>43807</v>
      </c>
      <c r="X39" s="6"/>
      <c r="Y39" s="29"/>
      <c r="Z39" s="26"/>
    </row>
    <row r="40" spans="1:26" ht="12.75">
      <c r="A40" s="2">
        <f t="shared" si="9"/>
        <v>43752</v>
      </c>
      <c r="B40" s="2">
        <f t="shared" si="9"/>
        <v>43753</v>
      </c>
      <c r="C40" s="2">
        <f t="shared" si="9"/>
        <v>43754</v>
      </c>
      <c r="D40" s="2">
        <f t="shared" si="9"/>
        <v>43755</v>
      </c>
      <c r="E40" s="2">
        <f t="shared" si="9"/>
        <v>43756</v>
      </c>
      <c r="F40" s="2">
        <f t="shared" si="9"/>
        <v>43757</v>
      </c>
      <c r="G40" s="2">
        <f t="shared" si="9"/>
        <v>43758</v>
      </c>
      <c r="H40" s="6"/>
      <c r="I40" s="2">
        <f t="shared" si="10"/>
        <v>43780</v>
      </c>
      <c r="J40" s="2">
        <f t="shared" si="10"/>
        <v>43781</v>
      </c>
      <c r="K40" s="2">
        <f t="shared" si="10"/>
        <v>43782</v>
      </c>
      <c r="L40" s="2">
        <f t="shared" si="10"/>
        <v>43783</v>
      </c>
      <c r="M40" s="2">
        <f t="shared" si="10"/>
        <v>43784</v>
      </c>
      <c r="N40" s="2">
        <f t="shared" si="10"/>
        <v>43785</v>
      </c>
      <c r="O40" s="2">
        <f t="shared" si="10"/>
        <v>43786</v>
      </c>
      <c r="P40" s="6"/>
      <c r="Q40" s="2">
        <f t="shared" si="11"/>
        <v>43808</v>
      </c>
      <c r="R40" s="2">
        <f t="shared" si="11"/>
        <v>43809</v>
      </c>
      <c r="S40" s="2">
        <f t="shared" si="11"/>
        <v>43810</v>
      </c>
      <c r="T40" s="2">
        <f t="shared" si="11"/>
        <v>43811</v>
      </c>
      <c r="U40" s="2">
        <f t="shared" si="11"/>
        <v>43812</v>
      </c>
      <c r="V40" s="2">
        <f t="shared" si="11"/>
        <v>43813</v>
      </c>
      <c r="W40" s="2">
        <f t="shared" si="11"/>
        <v>43814</v>
      </c>
      <c r="X40" s="6"/>
      <c r="Y40" s="29"/>
      <c r="Z40" s="26"/>
    </row>
    <row r="41" spans="1:26" ht="12.75">
      <c r="A41" s="2">
        <f t="shared" si="9"/>
        <v>43759</v>
      </c>
      <c r="B41" s="2">
        <f t="shared" si="9"/>
        <v>43760</v>
      </c>
      <c r="C41" s="2">
        <f t="shared" si="9"/>
        <v>43761</v>
      </c>
      <c r="D41" s="2">
        <f t="shared" si="9"/>
        <v>43762</v>
      </c>
      <c r="E41" s="2">
        <f t="shared" si="9"/>
        <v>43763</v>
      </c>
      <c r="F41" s="2">
        <f t="shared" si="9"/>
        <v>43764</v>
      </c>
      <c r="G41" s="2">
        <f t="shared" si="9"/>
        <v>43765</v>
      </c>
      <c r="H41" s="6"/>
      <c r="I41" s="2">
        <f t="shared" si="10"/>
        <v>43787</v>
      </c>
      <c r="J41" s="2">
        <f t="shared" si="10"/>
        <v>43788</v>
      </c>
      <c r="K41" s="2">
        <f t="shared" si="10"/>
        <v>43789</v>
      </c>
      <c r="L41" s="2">
        <f t="shared" si="10"/>
        <v>43790</v>
      </c>
      <c r="M41" s="2">
        <f t="shared" si="10"/>
        <v>43791</v>
      </c>
      <c r="N41" s="2">
        <f t="shared" si="10"/>
        <v>43792</v>
      </c>
      <c r="O41" s="2">
        <f t="shared" si="10"/>
        <v>43793</v>
      </c>
      <c r="P41" s="6"/>
      <c r="Q41" s="2">
        <f t="shared" si="11"/>
        <v>43815</v>
      </c>
      <c r="R41" s="2">
        <f t="shared" si="11"/>
        <v>43816</v>
      </c>
      <c r="S41" s="2">
        <f t="shared" si="11"/>
        <v>43817</v>
      </c>
      <c r="T41" s="2">
        <f t="shared" si="11"/>
        <v>43818</v>
      </c>
      <c r="U41" s="2">
        <f t="shared" si="11"/>
        <v>43819</v>
      </c>
      <c r="V41" s="2">
        <f t="shared" si="11"/>
        <v>43820</v>
      </c>
      <c r="W41" s="2">
        <f t="shared" si="11"/>
        <v>43821</v>
      </c>
      <c r="X41" s="6"/>
      <c r="Y41" s="29"/>
      <c r="Z41" s="26"/>
    </row>
    <row r="42" spans="1:26" ht="12.75">
      <c r="A42" s="2">
        <f t="shared" si="9"/>
        <v>43766</v>
      </c>
      <c r="B42" s="2">
        <f t="shared" si="9"/>
        <v>43767</v>
      </c>
      <c r="C42" s="2">
        <f t="shared" si="9"/>
        <v>43768</v>
      </c>
      <c r="D42" s="2">
        <f t="shared" si="9"/>
        <v>43769</v>
      </c>
      <c r="E42" s="2">
        <f t="shared" si="9"/>
      </c>
      <c r="F42" s="2">
        <f t="shared" si="9"/>
      </c>
      <c r="G42" s="2">
        <f t="shared" si="9"/>
      </c>
      <c r="H42" s="6"/>
      <c r="I42" s="2">
        <f t="shared" si="10"/>
        <v>43794</v>
      </c>
      <c r="J42" s="2">
        <f t="shared" si="10"/>
        <v>43795</v>
      </c>
      <c r="K42" s="2">
        <f t="shared" si="10"/>
        <v>43796</v>
      </c>
      <c r="L42" s="2">
        <f t="shared" si="10"/>
        <v>43797</v>
      </c>
      <c r="M42" s="2">
        <f t="shared" si="10"/>
        <v>43798</v>
      </c>
      <c r="N42" s="2">
        <f t="shared" si="10"/>
        <v>43799</v>
      </c>
      <c r="O42" s="2">
        <f t="shared" si="10"/>
      </c>
      <c r="P42" s="6"/>
      <c r="Q42" s="2">
        <f t="shared" si="11"/>
        <v>43822</v>
      </c>
      <c r="R42" s="2">
        <f t="shared" si="11"/>
        <v>43823</v>
      </c>
      <c r="S42" s="2">
        <f t="shared" si="11"/>
        <v>43824</v>
      </c>
      <c r="T42" s="2">
        <f t="shared" si="11"/>
        <v>43825</v>
      </c>
      <c r="U42" s="2">
        <f t="shared" si="11"/>
        <v>43826</v>
      </c>
      <c r="V42" s="2">
        <f t="shared" si="11"/>
        <v>43827</v>
      </c>
      <c r="W42" s="2">
        <f t="shared" si="11"/>
        <v>43828</v>
      </c>
      <c r="X42" s="6"/>
      <c r="Y42" s="29"/>
      <c r="Z42" s="8"/>
    </row>
    <row r="43" spans="1:26" ht="12.75">
      <c r="A43" s="2">
        <f t="shared" si="9"/>
      </c>
      <c r="B43" s="2">
        <f t="shared" si="9"/>
      </c>
      <c r="C43" s="2">
        <f t="shared" si="9"/>
      </c>
      <c r="D43" s="2">
        <f t="shared" si="9"/>
      </c>
      <c r="E43" s="2">
        <f t="shared" si="9"/>
      </c>
      <c r="F43" s="2">
        <f t="shared" si="9"/>
      </c>
      <c r="G43" s="2">
        <f t="shared" si="9"/>
      </c>
      <c r="H43" s="9"/>
      <c r="I43" s="2">
        <f t="shared" si="10"/>
      </c>
      <c r="J43" s="2">
        <f t="shared" si="10"/>
      </c>
      <c r="K43" s="2">
        <f t="shared" si="10"/>
      </c>
      <c r="L43" s="2">
        <f t="shared" si="10"/>
      </c>
      <c r="M43" s="2">
        <f t="shared" si="10"/>
      </c>
      <c r="N43" s="2">
        <f t="shared" si="10"/>
      </c>
      <c r="O43" s="2">
        <f t="shared" si="10"/>
      </c>
      <c r="Q43" s="2">
        <f t="shared" si="11"/>
        <v>43829</v>
      </c>
      <c r="R43" s="2">
        <f t="shared" si="11"/>
        <v>43830</v>
      </c>
      <c r="S43" s="2">
        <f t="shared" si="11"/>
      </c>
      <c r="T43" s="2">
        <f t="shared" si="11"/>
      </c>
      <c r="U43" s="2">
        <f t="shared" si="11"/>
      </c>
      <c r="V43" s="2">
        <f t="shared" si="11"/>
      </c>
      <c r="W43" s="2">
        <f t="shared" si="11"/>
      </c>
      <c r="X43" s="6"/>
      <c r="Y43" s="29"/>
      <c r="Z43" s="8"/>
    </row>
    <row r="44" spans="1:26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Q44" s="64"/>
      <c r="R44" s="64"/>
      <c r="S44" s="64"/>
      <c r="T44" s="64"/>
      <c r="U44" s="64"/>
      <c r="V44" s="64"/>
      <c r="W44" s="64"/>
      <c r="Y44" s="29"/>
      <c r="Z44" s="8"/>
    </row>
    <row r="45" ht="12.75">
      <c r="Y45" s="25"/>
    </row>
    <row r="46" ht="12.75">
      <c r="Y46" s="6"/>
    </row>
    <row r="47" ht="12.75">
      <c r="E47" s="28"/>
    </row>
    <row r="48" ht="12.75">
      <c r="E48" s="28"/>
    </row>
  </sheetData>
  <sheetProtection sheet="1"/>
  <mergeCells count="27">
    <mergeCell ref="A44:O44"/>
    <mergeCell ref="Q44:W44"/>
    <mergeCell ref="I27:O27"/>
    <mergeCell ref="Q27:W27"/>
    <mergeCell ref="A2:P2"/>
    <mergeCell ref="A9:G9"/>
    <mergeCell ref="I9:O9"/>
    <mergeCell ref="Q9:W9"/>
    <mergeCell ref="A18:G18"/>
    <mergeCell ref="I18:O18"/>
    <mergeCell ref="Q18:W18"/>
    <mergeCell ref="A3:C3"/>
    <mergeCell ref="Q4:Z4"/>
    <mergeCell ref="Q3:W3"/>
    <mergeCell ref="E4:G4"/>
    <mergeCell ref="E3:G3"/>
    <mergeCell ref="A7:W7"/>
    <mergeCell ref="A1:Z1"/>
    <mergeCell ref="Q36:W36"/>
    <mergeCell ref="A4:C4"/>
    <mergeCell ref="I3:K3"/>
    <mergeCell ref="I4:K4"/>
    <mergeCell ref="L4:O4"/>
    <mergeCell ref="A6:W6"/>
    <mergeCell ref="A27:G27"/>
    <mergeCell ref="A36:G36"/>
    <mergeCell ref="I36:O36"/>
  </mergeCells>
  <conditionalFormatting sqref="I20:O25 Q20:W25 A38:G43 I38:O43 Q38:W43 A29:G34 I29:O34 Q29:W34 A20:G25 I11:O16 Q11:W16 A11:G16">
    <cfRule type="cellIs" priority="1" dxfId="1" operator="equal" stopIfTrue="1">
      <formula>""</formula>
    </cfRule>
    <cfRule type="expression" priority="2" dxfId="0" stopIfTrue="1">
      <formula>MATCH(A11,event_dates,0)</formula>
    </cfRule>
  </conditionalFormatting>
  <hyperlinks>
    <hyperlink ref="A9:G9" location="Janvier!A1" display="Janvier!A1"/>
    <hyperlink ref="I9:O9" location="Février!A1" display="Février!A1"/>
    <hyperlink ref="Q9:W9" location="'Mars '!A1" display="'Mars '!A1"/>
    <hyperlink ref="A18:G18" location="Avril!A1" display="Avril!A1"/>
    <hyperlink ref="I18:O18" location="Mai!A1" display="Mai!A1"/>
    <hyperlink ref="Q18:W18" location="Juin!A1" display="Juin!A1"/>
    <hyperlink ref="A27:G27" location="Juillet!A1" display="Juillet!A1"/>
    <hyperlink ref="I27:O27" location="Août!A1" display="Août!A1"/>
    <hyperlink ref="Q27:W27" location="Septembre!A1" display="Septembre!A1"/>
    <hyperlink ref="A36:G36" location="Octobre!A1" display="Octobre!A1"/>
    <hyperlink ref="I36:O36" location="Novembre!A1" display="Novembre!A1"/>
    <hyperlink ref="Q36:W36" location="Décembre!A1" display="Décembre!A1"/>
  </hyperlinks>
  <printOptions horizontalCentered="1"/>
  <pageMargins left="0.787401575" right="0.787401575" top="0.2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1" customFormat="1" ht="49.5" customHeight="1">
      <c r="A1" s="78" t="str">
        <f>IF('An'!$Q$4="","",'An'!$Q$4)</f>
        <v>Planning Salle Mosaïque</v>
      </c>
      <c r="B1" s="78"/>
      <c r="C1" s="78"/>
      <c r="D1" s="78"/>
      <c r="E1" s="78"/>
      <c r="F1" s="78"/>
      <c r="G1" s="78"/>
      <c r="H1" s="116">
        <f>'An'!Q27</f>
        <v>43709</v>
      </c>
      <c r="I1" s="116"/>
      <c r="J1" s="116"/>
      <c r="K1" s="116"/>
      <c r="L1" s="116"/>
      <c r="M1" s="116"/>
      <c r="N1" s="116"/>
    </row>
    <row r="2" spans="1:14" s="11" customFormat="1" ht="15.75">
      <c r="A2" s="115" t="str">
        <f>Janvier!A2:B2</f>
        <v>lundi</v>
      </c>
      <c r="B2" s="113"/>
      <c r="C2" s="113" t="str">
        <f>Janvier!C2:D2</f>
        <v>mardi</v>
      </c>
      <c r="D2" s="113"/>
      <c r="E2" s="113" t="str">
        <f>Janvier!E2:F2</f>
        <v>mercredi</v>
      </c>
      <c r="F2" s="113"/>
      <c r="G2" s="113" t="str">
        <f>Janvier!G2:H2</f>
        <v>jeudi</v>
      </c>
      <c r="H2" s="113"/>
      <c r="I2" s="113" t="str">
        <f>Janvier!I2:J2</f>
        <v>vendredi</v>
      </c>
      <c r="J2" s="113"/>
      <c r="K2" s="113" t="str">
        <f>Janvier!K2:L2</f>
        <v>samedi</v>
      </c>
      <c r="L2" s="113"/>
      <c r="M2" s="113" t="str">
        <f>Janvier!M2:N2</f>
        <v>dimanche</v>
      </c>
      <c r="N2" s="114"/>
    </row>
    <row r="3" spans="1:14" s="11" customFormat="1" ht="18">
      <c r="A3" s="32">
        <f>'An'!Q29</f>
      </c>
      <c r="B3" s="30">
        <f>IF(ISERROR(MATCH(A3,event_dates,0)),"",INDEX(events,MATCH(A3,event_dates,0)))</f>
      </c>
      <c r="C3" s="32">
        <f>'An'!R29</f>
      </c>
      <c r="D3" s="30">
        <f>IF(ISERROR(MATCH(C3,event_dates,0)),"",INDEX(events,MATCH(C3,event_dates,0)))</f>
      </c>
      <c r="E3" s="32">
        <f>'An'!S29</f>
      </c>
      <c r="F3" s="30">
        <f>IF(ISERROR(MATCH(E3,event_dates,0)),"",INDEX(events,MATCH(E3,event_dates,0)))</f>
      </c>
      <c r="G3" s="32">
        <f>'An'!T29</f>
      </c>
      <c r="H3" s="30">
        <f>IF(ISERROR(MATCH(G3,event_dates,0)),"",INDEX(events,MATCH(G3,event_dates,0)))</f>
      </c>
      <c r="I3" s="32">
        <f>'An'!U29</f>
      </c>
      <c r="J3" s="30">
        <f>IF(ISERROR(MATCH(I3,event_dates,0)),"",INDEX(events,MATCH(I3,event_dates,0)))</f>
      </c>
      <c r="K3" s="32">
        <f>'An'!V29</f>
      </c>
      <c r="L3" s="30">
        <f>IF(ISERROR(MATCH(K3,event_dates,0)),"",INDEX(events,MATCH(K3,event_dates,0)))</f>
      </c>
      <c r="M3" s="32">
        <f>'An'!W29</f>
        <v>43709</v>
      </c>
      <c r="N3" s="30">
        <f>IF(ISERROR(MATCH(M3,event_dates,0)),"",INDEX(events,MATCH(M3,event_dates,0)))</f>
      </c>
    </row>
    <row r="4" spans="1:14" s="11" customFormat="1" ht="12.75">
      <c r="A4" s="67"/>
      <c r="B4" s="77"/>
      <c r="C4" s="67"/>
      <c r="D4" s="68"/>
      <c r="E4" s="67"/>
      <c r="F4" s="77"/>
      <c r="G4" s="67"/>
      <c r="H4" s="77"/>
      <c r="I4" s="67"/>
      <c r="J4" s="77"/>
      <c r="K4" s="67"/>
      <c r="L4" s="77"/>
      <c r="M4" s="67"/>
      <c r="N4" s="77"/>
    </row>
    <row r="5" spans="1:14" s="11" customFormat="1" ht="12.75">
      <c r="A5" s="76"/>
      <c r="B5" s="77"/>
      <c r="C5" s="67"/>
      <c r="D5" s="68"/>
      <c r="E5" s="76"/>
      <c r="F5" s="77"/>
      <c r="G5" s="76"/>
      <c r="H5" s="77"/>
      <c r="I5" s="76"/>
      <c r="J5" s="77"/>
      <c r="K5" s="76"/>
      <c r="L5" s="77"/>
      <c r="M5" s="76"/>
      <c r="N5" s="77"/>
    </row>
    <row r="6" spans="1:14" s="11" customFormat="1" ht="12.75">
      <c r="A6" s="76"/>
      <c r="B6" s="77"/>
      <c r="C6" s="76"/>
      <c r="D6" s="77"/>
      <c r="E6" s="76"/>
      <c r="F6" s="77"/>
      <c r="G6" s="76"/>
      <c r="H6" s="77"/>
      <c r="I6" s="76"/>
      <c r="J6" s="77"/>
      <c r="K6" s="76"/>
      <c r="L6" s="77"/>
      <c r="M6" s="76"/>
      <c r="N6" s="77"/>
    </row>
    <row r="7" spans="1:14" s="11" customFormat="1" ht="12.75">
      <c r="A7" s="76"/>
      <c r="B7" s="77"/>
      <c r="C7" s="76"/>
      <c r="D7" s="77"/>
      <c r="E7" s="76"/>
      <c r="F7" s="77"/>
      <c r="G7" s="76"/>
      <c r="H7" s="77"/>
      <c r="I7" s="76"/>
      <c r="J7" s="77"/>
      <c r="K7" s="76"/>
      <c r="L7" s="77"/>
      <c r="M7" s="76"/>
      <c r="N7" s="77"/>
    </row>
    <row r="8" spans="1:14" s="12" customFormat="1" ht="12.75">
      <c r="A8" s="69"/>
      <c r="B8" s="70"/>
      <c r="C8" s="69"/>
      <c r="D8" s="70"/>
      <c r="E8" s="69"/>
      <c r="F8" s="70"/>
      <c r="G8" s="69"/>
      <c r="H8" s="70"/>
      <c r="I8" s="69"/>
      <c r="J8" s="70"/>
      <c r="K8" s="69"/>
      <c r="L8" s="70"/>
      <c r="M8" s="69"/>
      <c r="N8" s="70"/>
    </row>
    <row r="9" spans="1:14" s="11" customFormat="1" ht="18">
      <c r="A9" s="32">
        <f>'An'!Q30</f>
        <v>43710</v>
      </c>
      <c r="B9" s="30">
        <f>IF(ISERROR(MATCH(A9,event_dates,0)),"",INDEX(events,MATCH(A9,event_dates,0)))</f>
      </c>
      <c r="C9" s="32">
        <f>'An'!R30</f>
        <v>43711</v>
      </c>
      <c r="D9" s="30">
        <f>IF(ISERROR(MATCH(C9,event_dates,0)),"",INDEX(events,MATCH(C9,event_dates,0)))</f>
      </c>
      <c r="E9" s="32">
        <f>'An'!S30</f>
        <v>43712</v>
      </c>
      <c r="F9" s="30">
        <f>IF(ISERROR(MATCH(E9,event_dates,0)),"",INDEX(events,MATCH(E9,event_dates,0)))</f>
      </c>
      <c r="G9" s="32">
        <f>'An'!T30</f>
        <v>43713</v>
      </c>
      <c r="H9" s="30">
        <f>IF(ISERROR(MATCH(G9,event_dates,0)),"",INDEX(events,MATCH(G9,event_dates,0)))</f>
      </c>
      <c r="I9" s="32">
        <f>'An'!U30</f>
        <v>43714</v>
      </c>
      <c r="J9" s="30">
        <f>IF(ISERROR(MATCH(I9,event_dates,0)),"",INDEX(events,MATCH(I9,event_dates,0)))</f>
      </c>
      <c r="K9" s="34">
        <f>'An'!V30</f>
        <v>43715</v>
      </c>
      <c r="L9" s="35">
        <f>IF(ISERROR(MATCH(K9,event_dates,0)),"",INDEX(events,MATCH(K9,event_dates,0)))</f>
      </c>
      <c r="M9" s="34">
        <f>'An'!W30</f>
        <v>43716</v>
      </c>
      <c r="N9" s="35">
        <f>IF(ISERROR(MATCH(M9,event_dates,0)),"",INDEX(events,MATCH(M9,event_dates,0)))</f>
      </c>
    </row>
    <row r="10" spans="1:14" s="11" customFormat="1" ht="12.75">
      <c r="A10" s="103" t="s">
        <v>53</v>
      </c>
      <c r="B10" s="104"/>
      <c r="C10" s="93" t="s">
        <v>54</v>
      </c>
      <c r="D10" s="94"/>
      <c r="E10" s="91" t="s">
        <v>55</v>
      </c>
      <c r="F10" s="92"/>
      <c r="G10" s="93" t="s">
        <v>54</v>
      </c>
      <c r="H10" s="94"/>
      <c r="I10" s="103" t="s">
        <v>53</v>
      </c>
      <c r="J10" s="104"/>
      <c r="K10" s="109"/>
      <c r="L10" s="106"/>
      <c r="M10" s="109"/>
      <c r="N10" s="106"/>
    </row>
    <row r="11" spans="1:14" s="11" customFormat="1" ht="12.75">
      <c r="A11" s="93" t="s">
        <v>56</v>
      </c>
      <c r="B11" s="94"/>
      <c r="C11" s="102"/>
      <c r="D11" s="80"/>
      <c r="E11" s="89" t="s">
        <v>57</v>
      </c>
      <c r="F11" s="90"/>
      <c r="G11" s="93" t="s">
        <v>56</v>
      </c>
      <c r="H11" s="94"/>
      <c r="I11" s="76"/>
      <c r="J11" s="77"/>
      <c r="K11" s="105" t="s">
        <v>46</v>
      </c>
      <c r="L11" s="106"/>
      <c r="M11" s="105"/>
      <c r="N11" s="106"/>
    </row>
    <row r="12" spans="1:14" s="11" customFormat="1" ht="12.75">
      <c r="A12" s="96" t="s">
        <v>58</v>
      </c>
      <c r="B12" s="97"/>
      <c r="C12" s="93" t="s">
        <v>56</v>
      </c>
      <c r="D12" s="94"/>
      <c r="E12" s="95" t="s">
        <v>59</v>
      </c>
      <c r="F12" s="90"/>
      <c r="G12" s="96" t="s">
        <v>58</v>
      </c>
      <c r="H12" s="97"/>
      <c r="I12" s="96" t="s">
        <v>58</v>
      </c>
      <c r="J12" s="97"/>
      <c r="K12" s="105"/>
      <c r="L12" s="106"/>
      <c r="M12" s="105"/>
      <c r="N12" s="106"/>
    </row>
    <row r="13" spans="1:14" s="11" customFormat="1" ht="12.75">
      <c r="A13" s="98" t="s">
        <v>60</v>
      </c>
      <c r="B13" s="99"/>
      <c r="C13" s="67"/>
      <c r="D13" s="68"/>
      <c r="E13" s="100" t="s">
        <v>61</v>
      </c>
      <c r="F13" s="101"/>
      <c r="G13" s="98" t="s">
        <v>62</v>
      </c>
      <c r="H13" s="99"/>
      <c r="I13" s="76"/>
      <c r="J13" s="77"/>
      <c r="K13" s="105"/>
      <c r="L13" s="106"/>
      <c r="M13" s="105"/>
      <c r="N13" s="106"/>
    </row>
    <row r="14" spans="1:14" s="12" customFormat="1" ht="12.75">
      <c r="A14" s="69"/>
      <c r="B14" s="70"/>
      <c r="C14" s="83" t="s">
        <v>63</v>
      </c>
      <c r="D14" s="84"/>
      <c r="E14" s="89" t="s">
        <v>64</v>
      </c>
      <c r="F14" s="90"/>
      <c r="G14" s="91" t="s">
        <v>65</v>
      </c>
      <c r="H14" s="92"/>
      <c r="I14" s="69"/>
      <c r="J14" s="70"/>
      <c r="K14" s="107"/>
      <c r="L14" s="108"/>
      <c r="M14" s="107"/>
      <c r="N14" s="108"/>
    </row>
    <row r="15" spans="1:14" s="11" customFormat="1" ht="18">
      <c r="A15" s="32">
        <f>'An'!Q31</f>
        <v>43717</v>
      </c>
      <c r="B15" s="30">
        <f>IF(ISERROR(MATCH(A15,event_dates,0)),"",INDEX(events,MATCH(A15,event_dates,0)))</f>
      </c>
      <c r="C15" s="32">
        <f>'An'!R31</f>
        <v>43718</v>
      </c>
      <c r="D15" s="30">
        <f>IF(ISERROR(MATCH(C15,event_dates,0)),"",INDEX(events,MATCH(C15,event_dates,0)))</f>
      </c>
      <c r="E15" s="32">
        <f>'An'!S31</f>
        <v>43719</v>
      </c>
      <c r="F15" s="30">
        <f>IF(ISERROR(MATCH(E15,event_dates,0)),"",INDEX(events,MATCH(E15,event_dates,0)))</f>
      </c>
      <c r="G15" s="32">
        <f>'An'!T31</f>
        <v>43720</v>
      </c>
      <c r="H15" s="30">
        <f>IF(ISERROR(MATCH(G15,event_dates,0)),"",INDEX(events,MATCH(G15,event_dates,0)))</f>
      </c>
      <c r="I15" s="32">
        <f>'An'!U31</f>
        <v>43721</v>
      </c>
      <c r="J15" s="30">
        <f>IF(ISERROR(MATCH(I15,event_dates,0)),"",INDEX(events,MATCH(I15,event_dates,0)))</f>
      </c>
      <c r="K15" s="34">
        <f>'An'!V31</f>
        <v>43722</v>
      </c>
      <c r="L15" s="35">
        <f>IF(ISERROR(MATCH(K15,event_dates,0)),"",INDEX(events,MATCH(K15,event_dates,0)))</f>
      </c>
      <c r="M15" s="34">
        <f>'An'!W31</f>
        <v>43723</v>
      </c>
      <c r="N15" s="35">
        <f>IF(ISERROR(MATCH(M15,event_dates,0)),"",INDEX(events,MATCH(M15,event_dates,0)))</f>
      </c>
    </row>
    <row r="16" spans="1:14" s="11" customFormat="1" ht="12.75">
      <c r="A16" s="103" t="s">
        <v>53</v>
      </c>
      <c r="B16" s="104"/>
      <c r="C16" s="93" t="s">
        <v>54</v>
      </c>
      <c r="D16" s="94"/>
      <c r="E16" s="91" t="s">
        <v>55</v>
      </c>
      <c r="F16" s="92"/>
      <c r="G16" s="93" t="s">
        <v>54</v>
      </c>
      <c r="H16" s="94"/>
      <c r="I16" s="103" t="s">
        <v>53</v>
      </c>
      <c r="J16" s="104"/>
      <c r="K16" s="109"/>
      <c r="L16" s="106"/>
      <c r="M16" s="109"/>
      <c r="N16" s="106"/>
    </row>
    <row r="17" spans="1:14" s="11" customFormat="1" ht="12.75">
      <c r="A17" s="93" t="s">
        <v>56</v>
      </c>
      <c r="B17" s="94"/>
      <c r="C17" s="102"/>
      <c r="D17" s="80"/>
      <c r="E17" s="89" t="s">
        <v>57</v>
      </c>
      <c r="F17" s="90"/>
      <c r="G17" s="93" t="s">
        <v>56</v>
      </c>
      <c r="H17" s="94"/>
      <c r="I17" s="76"/>
      <c r="J17" s="77"/>
      <c r="K17" s="105"/>
      <c r="L17" s="106"/>
      <c r="M17" s="105"/>
      <c r="N17" s="106"/>
    </row>
    <row r="18" spans="1:14" s="11" customFormat="1" ht="12.75">
      <c r="A18" s="96" t="s">
        <v>58</v>
      </c>
      <c r="B18" s="97"/>
      <c r="C18" s="93" t="s">
        <v>56</v>
      </c>
      <c r="D18" s="94"/>
      <c r="E18" s="95" t="s">
        <v>59</v>
      </c>
      <c r="F18" s="90"/>
      <c r="G18" s="96" t="s">
        <v>58</v>
      </c>
      <c r="H18" s="97"/>
      <c r="I18" s="96" t="s">
        <v>58</v>
      </c>
      <c r="J18" s="97"/>
      <c r="K18" s="105" t="s">
        <v>50</v>
      </c>
      <c r="L18" s="106"/>
      <c r="M18" s="105"/>
      <c r="N18" s="106"/>
    </row>
    <row r="19" spans="1:14" s="11" customFormat="1" ht="12.75">
      <c r="A19" s="98" t="s">
        <v>60</v>
      </c>
      <c r="B19" s="99"/>
      <c r="C19" s="67"/>
      <c r="D19" s="68"/>
      <c r="E19" s="100" t="s">
        <v>61</v>
      </c>
      <c r="F19" s="101"/>
      <c r="G19" s="98" t="s">
        <v>62</v>
      </c>
      <c r="H19" s="99"/>
      <c r="I19" s="76"/>
      <c r="J19" s="77"/>
      <c r="K19" s="105"/>
      <c r="L19" s="106"/>
      <c r="M19" s="105"/>
      <c r="N19" s="106"/>
    </row>
    <row r="20" spans="1:14" s="12" customFormat="1" ht="12.75">
      <c r="A20" s="69"/>
      <c r="B20" s="70"/>
      <c r="C20" s="83" t="s">
        <v>63</v>
      </c>
      <c r="D20" s="84"/>
      <c r="E20" s="89" t="s">
        <v>64</v>
      </c>
      <c r="F20" s="90"/>
      <c r="G20" s="91" t="s">
        <v>65</v>
      </c>
      <c r="H20" s="92"/>
      <c r="I20" s="69"/>
      <c r="J20" s="70"/>
      <c r="K20" s="107"/>
      <c r="L20" s="108"/>
      <c r="M20" s="107"/>
      <c r="N20" s="108"/>
    </row>
    <row r="21" spans="1:14" s="11" customFormat="1" ht="18">
      <c r="A21" s="32">
        <f>'An'!Q32</f>
        <v>43724</v>
      </c>
      <c r="B21" s="30">
        <f>IF(ISERROR(MATCH(A21,event_dates,0)),"",INDEX(events,MATCH(A21,event_dates,0)))</f>
      </c>
      <c r="C21" s="32">
        <f>'An'!R32</f>
        <v>43725</v>
      </c>
      <c r="D21" s="30">
        <f>IF(ISERROR(MATCH(C21,event_dates,0)),"",INDEX(events,MATCH(C21,event_dates,0)))</f>
      </c>
      <c r="E21" s="32">
        <f>'An'!S32</f>
        <v>43726</v>
      </c>
      <c r="F21" s="30">
        <f>IF(ISERROR(MATCH(E21,event_dates,0)),"",INDEX(events,MATCH(E21,event_dates,0)))</f>
      </c>
      <c r="G21" s="32">
        <f>'An'!T32</f>
        <v>43727</v>
      </c>
      <c r="H21" s="30">
        <f>IF(ISERROR(MATCH(G21,event_dates,0)),"",INDEX(events,MATCH(G21,event_dates,0)))</f>
      </c>
      <c r="I21" s="32">
        <f>'An'!U32</f>
        <v>43728</v>
      </c>
      <c r="J21" s="30">
        <f>IF(ISERROR(MATCH(I21,event_dates,0)),"",INDEX(events,MATCH(I21,event_dates,0)))</f>
      </c>
      <c r="K21" s="34">
        <f>'An'!V32</f>
        <v>43729</v>
      </c>
      <c r="L21" s="35">
        <f>IF(ISERROR(MATCH(K21,event_dates,0)),"",INDEX(events,MATCH(K21,event_dates,0)))</f>
      </c>
      <c r="M21" s="34">
        <f>'An'!W32</f>
        <v>43730</v>
      </c>
      <c r="N21" s="35">
        <f>IF(ISERROR(MATCH(M21,event_dates,0)),"",INDEX(events,MATCH(M21,event_dates,0)))</f>
      </c>
    </row>
    <row r="22" spans="1:14" s="11" customFormat="1" ht="12.75">
      <c r="A22" s="103" t="s">
        <v>53</v>
      </c>
      <c r="B22" s="104"/>
      <c r="C22" s="93" t="s">
        <v>54</v>
      </c>
      <c r="D22" s="94"/>
      <c r="E22" s="91" t="s">
        <v>55</v>
      </c>
      <c r="F22" s="92"/>
      <c r="G22" s="93" t="s">
        <v>54</v>
      </c>
      <c r="H22" s="94"/>
      <c r="I22" s="103" t="s">
        <v>53</v>
      </c>
      <c r="J22" s="104"/>
      <c r="K22" s="109"/>
      <c r="L22" s="106"/>
      <c r="M22" s="109"/>
      <c r="N22" s="106"/>
    </row>
    <row r="23" spans="1:14" s="11" customFormat="1" ht="12.75">
      <c r="A23" s="93" t="s">
        <v>56</v>
      </c>
      <c r="B23" s="94"/>
      <c r="C23" s="102"/>
      <c r="D23" s="80"/>
      <c r="E23" s="89" t="s">
        <v>57</v>
      </c>
      <c r="F23" s="90"/>
      <c r="G23" s="93" t="s">
        <v>56</v>
      </c>
      <c r="H23" s="94"/>
      <c r="I23" s="76"/>
      <c r="J23" s="77"/>
      <c r="K23" s="105"/>
      <c r="L23" s="106"/>
      <c r="M23" s="105"/>
      <c r="N23" s="106"/>
    </row>
    <row r="24" spans="1:14" s="11" customFormat="1" ht="12.75">
      <c r="A24" s="96" t="s">
        <v>58</v>
      </c>
      <c r="B24" s="97"/>
      <c r="C24" s="93" t="s">
        <v>56</v>
      </c>
      <c r="D24" s="94"/>
      <c r="E24" s="95" t="s">
        <v>59</v>
      </c>
      <c r="F24" s="90"/>
      <c r="G24" s="96" t="s">
        <v>58</v>
      </c>
      <c r="H24" s="97"/>
      <c r="I24" s="96" t="s">
        <v>58</v>
      </c>
      <c r="J24" s="97"/>
      <c r="K24" s="105" t="s">
        <v>31</v>
      </c>
      <c r="L24" s="106"/>
      <c r="M24" s="105"/>
      <c r="N24" s="106"/>
    </row>
    <row r="25" spans="1:14" s="11" customFormat="1" ht="12.75">
      <c r="A25" s="98" t="s">
        <v>60</v>
      </c>
      <c r="B25" s="99"/>
      <c r="C25" s="67"/>
      <c r="D25" s="68"/>
      <c r="E25" s="100" t="s">
        <v>61</v>
      </c>
      <c r="F25" s="101"/>
      <c r="G25" s="98" t="s">
        <v>62</v>
      </c>
      <c r="H25" s="99"/>
      <c r="I25" s="76"/>
      <c r="J25" s="77"/>
      <c r="K25" s="105"/>
      <c r="L25" s="106"/>
      <c r="M25" s="105"/>
      <c r="N25" s="106"/>
    </row>
    <row r="26" spans="1:14" s="12" customFormat="1" ht="12.75">
      <c r="A26" s="69"/>
      <c r="B26" s="70"/>
      <c r="C26" s="83" t="s">
        <v>63</v>
      </c>
      <c r="D26" s="84"/>
      <c r="E26" s="89" t="s">
        <v>64</v>
      </c>
      <c r="F26" s="90"/>
      <c r="G26" s="91" t="s">
        <v>65</v>
      </c>
      <c r="H26" s="92"/>
      <c r="I26" s="69"/>
      <c r="J26" s="70"/>
      <c r="K26" s="107"/>
      <c r="L26" s="108"/>
      <c r="M26" s="107"/>
      <c r="N26" s="108"/>
    </row>
    <row r="27" spans="1:14" s="11" customFormat="1" ht="18">
      <c r="A27" s="32">
        <f>'An'!Q33</f>
        <v>43731</v>
      </c>
      <c r="B27" s="30" t="str">
        <f>IF(ISERROR(MATCH(A27,event_dates,0)),"",INDEX(events,MATCH(A27,event_dates,0)))</f>
        <v>équinoxe automnal</v>
      </c>
      <c r="C27" s="32">
        <f>'An'!R33</f>
        <v>43732</v>
      </c>
      <c r="D27" s="30">
        <f>IF(ISERROR(MATCH(C27,event_dates,0)),"",INDEX(events,MATCH(C27,event_dates,0)))</f>
      </c>
      <c r="E27" s="32">
        <f>'An'!S33</f>
        <v>43733</v>
      </c>
      <c r="F27" s="30">
        <f>IF(ISERROR(MATCH(E27,event_dates,0)),"",INDEX(events,MATCH(E27,event_dates,0)))</f>
      </c>
      <c r="G27" s="32">
        <f>'An'!T33</f>
        <v>43734</v>
      </c>
      <c r="H27" s="30">
        <f>IF(ISERROR(MATCH(G27,event_dates,0)),"",INDEX(events,MATCH(G27,event_dates,0)))</f>
      </c>
      <c r="I27" s="32">
        <f>'An'!U33</f>
        <v>43735</v>
      </c>
      <c r="J27" s="30">
        <f>IF(ISERROR(MATCH(I27,event_dates,0)),"",INDEX(events,MATCH(I27,event_dates,0)))</f>
      </c>
      <c r="K27" s="34">
        <f>'An'!V33</f>
        <v>43736</v>
      </c>
      <c r="L27" s="35">
        <f>IF(ISERROR(MATCH(K27,event_dates,0)),"",INDEX(events,MATCH(K27,event_dates,0)))</f>
      </c>
      <c r="M27" s="34">
        <f>'An'!W33</f>
        <v>43737</v>
      </c>
      <c r="N27" s="35">
        <f>IF(ISERROR(MATCH(M27,event_dates,0)),"",INDEX(events,MATCH(M27,event_dates,0)))</f>
      </c>
    </row>
    <row r="28" spans="1:14" s="11" customFormat="1" ht="12.75">
      <c r="A28" s="103" t="s">
        <v>53</v>
      </c>
      <c r="B28" s="104"/>
      <c r="C28" s="93" t="s">
        <v>54</v>
      </c>
      <c r="D28" s="94"/>
      <c r="E28" s="91" t="s">
        <v>55</v>
      </c>
      <c r="F28" s="92"/>
      <c r="G28" s="93" t="s">
        <v>54</v>
      </c>
      <c r="H28" s="94"/>
      <c r="I28" s="103" t="s">
        <v>53</v>
      </c>
      <c r="J28" s="104"/>
      <c r="K28" s="109"/>
      <c r="L28" s="106"/>
      <c r="M28" s="109"/>
      <c r="N28" s="106"/>
    </row>
    <row r="29" spans="1:14" s="11" customFormat="1" ht="12.75">
      <c r="A29" s="93" t="s">
        <v>56</v>
      </c>
      <c r="B29" s="94"/>
      <c r="C29" s="102"/>
      <c r="D29" s="80"/>
      <c r="E29" s="89" t="s">
        <v>57</v>
      </c>
      <c r="F29" s="90"/>
      <c r="G29" s="93" t="s">
        <v>56</v>
      </c>
      <c r="H29" s="94"/>
      <c r="I29" s="76"/>
      <c r="J29" s="77"/>
      <c r="K29" s="105" t="s">
        <v>32</v>
      </c>
      <c r="L29" s="106"/>
      <c r="M29" s="105"/>
      <c r="N29" s="106"/>
    </row>
    <row r="30" spans="1:14" s="11" customFormat="1" ht="12.75">
      <c r="A30" s="96" t="s">
        <v>58</v>
      </c>
      <c r="B30" s="97"/>
      <c r="C30" s="93" t="s">
        <v>56</v>
      </c>
      <c r="D30" s="94"/>
      <c r="E30" s="95" t="s">
        <v>59</v>
      </c>
      <c r="F30" s="90"/>
      <c r="G30" s="96" t="s">
        <v>58</v>
      </c>
      <c r="H30" s="97"/>
      <c r="I30" s="96" t="s">
        <v>58</v>
      </c>
      <c r="J30" s="97"/>
      <c r="K30" s="105"/>
      <c r="L30" s="106"/>
      <c r="M30" s="105"/>
      <c r="N30" s="106"/>
    </row>
    <row r="31" spans="1:14" s="11" customFormat="1" ht="12.75">
      <c r="A31" s="98" t="s">
        <v>60</v>
      </c>
      <c r="B31" s="99"/>
      <c r="C31" s="67"/>
      <c r="D31" s="68"/>
      <c r="E31" s="100" t="s">
        <v>61</v>
      </c>
      <c r="F31" s="101"/>
      <c r="G31" s="98" t="s">
        <v>62</v>
      </c>
      <c r="H31" s="99"/>
      <c r="I31" s="76"/>
      <c r="J31" s="77"/>
      <c r="K31" s="105"/>
      <c r="L31" s="106"/>
      <c r="M31" s="105"/>
      <c r="N31" s="106"/>
    </row>
    <row r="32" spans="1:14" s="12" customFormat="1" ht="12.75">
      <c r="A32" s="69"/>
      <c r="B32" s="70"/>
      <c r="C32" s="83" t="s">
        <v>63</v>
      </c>
      <c r="D32" s="84"/>
      <c r="E32" s="89" t="s">
        <v>64</v>
      </c>
      <c r="F32" s="90"/>
      <c r="G32" s="91" t="s">
        <v>65</v>
      </c>
      <c r="H32" s="92"/>
      <c r="I32" s="69"/>
      <c r="J32" s="70"/>
      <c r="K32" s="107"/>
      <c r="L32" s="108"/>
      <c r="M32" s="107"/>
      <c r="N32" s="108"/>
    </row>
    <row r="33" spans="1:14" ht="18">
      <c r="A33" s="32">
        <f>'An'!Q34</f>
        <v>43738</v>
      </c>
      <c r="B33" s="30">
        <f>IF(ISERROR(MATCH(A33,event_dates,0)),"",INDEX(events,MATCH(A33,event_dates,0)))</f>
      </c>
      <c r="C33" s="32">
        <f>'An'!R34</f>
      </c>
      <c r="D33" s="30">
        <f>IF(ISERROR(MATCH(C33,event_dates,0)),"",INDEX(events,MATCH(C33,event_dates,0)))</f>
      </c>
      <c r="E33" s="20" t="s">
        <v>4</v>
      </c>
      <c r="F33" s="7"/>
      <c r="G33" s="17"/>
      <c r="H33" s="17"/>
      <c r="I33" s="17"/>
      <c r="J33" s="17"/>
      <c r="K33" s="17"/>
      <c r="L33" s="17"/>
      <c r="M33" s="17"/>
      <c r="N33" s="21"/>
    </row>
    <row r="34" spans="1:14" ht="12.75" customHeight="1">
      <c r="A34" s="103" t="s">
        <v>53</v>
      </c>
      <c r="B34" s="104"/>
      <c r="C34" s="81">
        <f ca="1">IF(ISERROR(MATCH(C33,event_dates,0)+MATCH(C33,OFFSET(event_dates,MATCH(C33,event_dates,0),0,500,1),0)),"",INDEX(events,MATCH(C33,event_dates,0)+MATCH(C33,OFFSET(event_dates,MATCH(C33,event_dates,0),0,500,1),0)))</f>
      </c>
      <c r="D34" s="80"/>
      <c r="E34" s="14"/>
      <c r="F34" s="13"/>
      <c r="G34" s="13"/>
      <c r="H34" s="13"/>
      <c r="I34" s="13"/>
      <c r="J34" s="13"/>
      <c r="K34" s="13"/>
      <c r="L34" s="13"/>
      <c r="M34" s="13"/>
      <c r="N34" s="15"/>
    </row>
    <row r="35" spans="1:14" ht="12.75" customHeight="1">
      <c r="A35" s="93" t="s">
        <v>56</v>
      </c>
      <c r="B35" s="94"/>
      <c r="C35" s="79"/>
      <c r="D35" s="80"/>
      <c r="E35" s="14"/>
      <c r="F35" s="13"/>
      <c r="G35" s="13"/>
      <c r="H35" s="13"/>
      <c r="I35" s="13"/>
      <c r="J35" s="13"/>
      <c r="K35" s="13"/>
      <c r="L35" s="13"/>
      <c r="M35" s="13"/>
      <c r="N35" s="15"/>
    </row>
    <row r="36" spans="1:14" ht="12.75" customHeight="1">
      <c r="A36" s="96" t="s">
        <v>58</v>
      </c>
      <c r="B36" s="97"/>
      <c r="C36" s="79"/>
      <c r="D36" s="80"/>
      <c r="E36" s="14"/>
      <c r="F36" s="13"/>
      <c r="G36" s="13"/>
      <c r="H36" s="13"/>
      <c r="I36" s="13"/>
      <c r="J36" s="13"/>
      <c r="K36" s="13"/>
      <c r="L36" s="13"/>
      <c r="M36" s="13"/>
      <c r="N36" s="15"/>
    </row>
    <row r="37" spans="1:14" ht="12.75" customHeight="1">
      <c r="A37" s="98" t="s">
        <v>60</v>
      </c>
      <c r="B37" s="99"/>
      <c r="C37" s="79" t="s">
        <v>3</v>
      </c>
      <c r="D37" s="80"/>
      <c r="E37" s="14"/>
      <c r="F37" s="13"/>
      <c r="G37" s="13"/>
      <c r="H37" s="13"/>
      <c r="I37" s="13"/>
      <c r="J37" s="13"/>
      <c r="K37" s="13"/>
      <c r="L37" s="13"/>
      <c r="M37" s="73"/>
      <c r="N37" s="74"/>
    </row>
    <row r="38" spans="1:14" ht="12.75">
      <c r="A38" s="85" t="s">
        <v>3</v>
      </c>
      <c r="B38" s="86"/>
      <c r="C38" s="87" t="s">
        <v>0</v>
      </c>
      <c r="D38" s="88"/>
      <c r="E38" s="18"/>
      <c r="F38" s="16"/>
      <c r="G38" s="16"/>
      <c r="H38" s="16"/>
      <c r="I38" s="16"/>
      <c r="J38" s="16"/>
      <c r="K38" s="71"/>
      <c r="L38" s="71"/>
      <c r="M38" s="71"/>
      <c r="N38" s="72"/>
    </row>
  </sheetData>
  <sheetProtection/>
  <mergeCells count="195">
    <mergeCell ref="I2:J2"/>
    <mergeCell ref="A2:B2"/>
    <mergeCell ref="C2:D2"/>
    <mergeCell ref="E2:F2"/>
    <mergeCell ref="G2:H2"/>
    <mergeCell ref="A4:B4"/>
    <mergeCell ref="E4:F4"/>
    <mergeCell ref="G4:H4"/>
    <mergeCell ref="C4:D5"/>
    <mergeCell ref="K2:L2"/>
    <mergeCell ref="I4:J4"/>
    <mergeCell ref="K4:L4"/>
    <mergeCell ref="M4:N4"/>
    <mergeCell ref="A5:B5"/>
    <mergeCell ref="E5:F5"/>
    <mergeCell ref="G5:H5"/>
    <mergeCell ref="I5:J5"/>
    <mergeCell ref="K5:L5"/>
    <mergeCell ref="M2:N2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A8:B8"/>
    <mergeCell ref="C8:D8"/>
    <mergeCell ref="E8:F8"/>
    <mergeCell ref="G8:H8"/>
    <mergeCell ref="I6:J6"/>
    <mergeCell ref="K6:L6"/>
    <mergeCell ref="E6:F6"/>
    <mergeCell ref="G6:H6"/>
    <mergeCell ref="I8:J8"/>
    <mergeCell ref="K8:L8"/>
    <mergeCell ref="M8:N8"/>
    <mergeCell ref="A10:B10"/>
    <mergeCell ref="C10:D10"/>
    <mergeCell ref="E10:F10"/>
    <mergeCell ref="G10:H10"/>
    <mergeCell ref="I10:J10"/>
    <mergeCell ref="K10:L10"/>
    <mergeCell ref="M10:N10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A13:B13"/>
    <mergeCell ref="C13:D13"/>
    <mergeCell ref="E13:F13"/>
    <mergeCell ref="G13:H13"/>
    <mergeCell ref="I11:J11"/>
    <mergeCell ref="K11:L11"/>
    <mergeCell ref="E11:F11"/>
    <mergeCell ref="G11:H11"/>
    <mergeCell ref="I13:J13"/>
    <mergeCell ref="K13:L13"/>
    <mergeCell ref="M13:N13"/>
    <mergeCell ref="A14:B14"/>
    <mergeCell ref="C14:D14"/>
    <mergeCell ref="E14:F14"/>
    <mergeCell ref="G14:H14"/>
    <mergeCell ref="I14:J14"/>
    <mergeCell ref="K14:L14"/>
    <mergeCell ref="M14:N14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A18:B18"/>
    <mergeCell ref="C18:D18"/>
    <mergeCell ref="E18:F18"/>
    <mergeCell ref="G18:H18"/>
    <mergeCell ref="I16:J16"/>
    <mergeCell ref="K16:L16"/>
    <mergeCell ref="E16:F16"/>
    <mergeCell ref="G16:H16"/>
    <mergeCell ref="I18:J18"/>
    <mergeCell ref="K18:L18"/>
    <mergeCell ref="M18:N18"/>
    <mergeCell ref="A19:B19"/>
    <mergeCell ref="C19:D19"/>
    <mergeCell ref="E19:F19"/>
    <mergeCell ref="G19:H19"/>
    <mergeCell ref="I19:J19"/>
    <mergeCell ref="K19:L19"/>
    <mergeCell ref="M19:N19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A23:B23"/>
    <mergeCell ref="C23:D23"/>
    <mergeCell ref="E23:F23"/>
    <mergeCell ref="G23:H23"/>
    <mergeCell ref="I20:J20"/>
    <mergeCell ref="K20:L20"/>
    <mergeCell ref="E20:F20"/>
    <mergeCell ref="G20:H20"/>
    <mergeCell ref="I23:J23"/>
    <mergeCell ref="K23:L23"/>
    <mergeCell ref="M23:N23"/>
    <mergeCell ref="A24:B24"/>
    <mergeCell ref="C24:D24"/>
    <mergeCell ref="E24:F24"/>
    <mergeCell ref="G24:H24"/>
    <mergeCell ref="I24:J24"/>
    <mergeCell ref="K24:L24"/>
    <mergeCell ref="M24:N24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A28:B28"/>
    <mergeCell ref="C28:D28"/>
    <mergeCell ref="E28:F28"/>
    <mergeCell ref="G28:H28"/>
    <mergeCell ref="I25:J25"/>
    <mergeCell ref="K25:L25"/>
    <mergeCell ref="E25:F25"/>
    <mergeCell ref="G25:H25"/>
    <mergeCell ref="I28:J28"/>
    <mergeCell ref="K28:L28"/>
    <mergeCell ref="M28:N28"/>
    <mergeCell ref="A29:B29"/>
    <mergeCell ref="C29:D29"/>
    <mergeCell ref="E29:F29"/>
    <mergeCell ref="G29:H29"/>
    <mergeCell ref="I29:J29"/>
    <mergeCell ref="K29:L29"/>
    <mergeCell ref="M29:N29"/>
    <mergeCell ref="K30:L30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E32:F32"/>
    <mergeCell ref="G32:H32"/>
    <mergeCell ref="I30:J30"/>
    <mergeCell ref="C30:D30"/>
    <mergeCell ref="E30:F30"/>
    <mergeCell ref="G30:H30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M37:N37"/>
    <mergeCell ref="K38:N38"/>
    <mergeCell ref="H1:N1"/>
    <mergeCell ref="A1:G1"/>
    <mergeCell ref="A37:B37"/>
    <mergeCell ref="C37:D37"/>
    <mergeCell ref="I32:J32"/>
    <mergeCell ref="K32:L32"/>
    <mergeCell ref="M32:N32"/>
    <mergeCell ref="A34:B34"/>
  </mergeCells>
  <hyperlinks>
    <hyperlink ref="A1:G1" location="An!A1" display="An!A1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1"/>
  <ignoredErrors>
    <ignoredError sqref="C3:L3 M3:N3 C37:J38 C15:L15 C21:L21 C9:L9 M9:N9 M15:N15 M21:N21 C27:G27 M27:N36 C33:L36 I27:L2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1" customFormat="1" ht="49.5" customHeight="1">
      <c r="A1" s="78" t="str">
        <f>IF('An'!$Q$4="","",'An'!$Q$4)</f>
        <v>Planning Salle Mosaïque</v>
      </c>
      <c r="B1" s="78"/>
      <c r="C1" s="78"/>
      <c r="D1" s="78"/>
      <c r="E1" s="78"/>
      <c r="F1" s="78"/>
      <c r="G1" s="78"/>
      <c r="H1" s="116">
        <f>'An'!A36</f>
        <v>43739</v>
      </c>
      <c r="I1" s="116"/>
      <c r="J1" s="116"/>
      <c r="K1" s="116"/>
      <c r="L1" s="116"/>
      <c r="M1" s="116"/>
      <c r="N1" s="116"/>
    </row>
    <row r="2" spans="1:14" s="11" customFormat="1" ht="15.75">
      <c r="A2" s="115" t="str">
        <f>Janvier!A2:B2</f>
        <v>lundi</v>
      </c>
      <c r="B2" s="113"/>
      <c r="C2" s="113" t="str">
        <f>Janvier!C2:D2</f>
        <v>mardi</v>
      </c>
      <c r="D2" s="113"/>
      <c r="E2" s="113" t="str">
        <f>Janvier!E2:F2</f>
        <v>mercredi</v>
      </c>
      <c r="F2" s="113"/>
      <c r="G2" s="113" t="str">
        <f>Janvier!G2:H2</f>
        <v>jeudi</v>
      </c>
      <c r="H2" s="113"/>
      <c r="I2" s="113" t="str">
        <f>Janvier!I2:J2</f>
        <v>vendredi</v>
      </c>
      <c r="J2" s="113"/>
      <c r="K2" s="113" t="str">
        <f>Janvier!K2:L2</f>
        <v>samedi</v>
      </c>
      <c r="L2" s="113"/>
      <c r="M2" s="113" t="str">
        <f>Janvier!M2:N2</f>
        <v>dimanche</v>
      </c>
      <c r="N2" s="114"/>
    </row>
    <row r="3" spans="1:14" s="11" customFormat="1" ht="18">
      <c r="A3" s="32">
        <f>'An'!A38</f>
      </c>
      <c r="B3" s="30">
        <f>IF(ISERROR(MATCH(A3,event_dates,0)),"",INDEX(events,MATCH(A3,event_dates,0)))</f>
      </c>
      <c r="C3" s="32">
        <f>'An'!B38</f>
        <v>43739</v>
      </c>
      <c r="D3" s="30">
        <f>IF(ISERROR(MATCH(C3,event_dates,0)),"",INDEX(events,MATCH(C3,event_dates,0)))</f>
      </c>
      <c r="E3" s="32">
        <f>'An'!C38</f>
        <v>43740</v>
      </c>
      <c r="F3" s="30">
        <f>IF(ISERROR(MATCH(E3,event_dates,0)),"",INDEX(events,MATCH(E3,event_dates,0)))</f>
      </c>
      <c r="G3" s="32">
        <f>'An'!D38</f>
        <v>43741</v>
      </c>
      <c r="H3" s="30">
        <f>IF(ISERROR(MATCH(G3,event_dates,0)),"",INDEX(events,MATCH(G3,event_dates,0)))</f>
      </c>
      <c r="I3" s="32">
        <f>'An'!E38</f>
        <v>43742</v>
      </c>
      <c r="J3" s="30">
        <f>IF(ISERROR(MATCH(I3,event_dates,0)),"",INDEX(events,MATCH(I3,event_dates,0)))</f>
      </c>
      <c r="K3" s="34">
        <f>'An'!F38</f>
        <v>43743</v>
      </c>
      <c r="L3" s="35">
        <f>IF(ISERROR(MATCH(K3,event_dates,0)),"",INDEX(events,MATCH(K3,event_dates,0)))</f>
      </c>
      <c r="M3" s="32">
        <f>'An'!G38</f>
        <v>43744</v>
      </c>
      <c r="N3" s="30">
        <f>IF(ISERROR(MATCH(M3,event_dates,0)),"",INDEX(events,MATCH(M3,event_dates,0)))</f>
      </c>
    </row>
    <row r="4" spans="1:14" s="11" customFormat="1" ht="12.75">
      <c r="A4" s="67"/>
      <c r="B4" s="77"/>
      <c r="C4" s="93" t="s">
        <v>54</v>
      </c>
      <c r="D4" s="94"/>
      <c r="E4" s="91" t="s">
        <v>55</v>
      </c>
      <c r="F4" s="92"/>
      <c r="G4" s="93" t="s">
        <v>54</v>
      </c>
      <c r="H4" s="94"/>
      <c r="I4" s="103" t="s">
        <v>53</v>
      </c>
      <c r="J4" s="104"/>
      <c r="K4" s="109"/>
      <c r="L4" s="106"/>
      <c r="M4" s="67"/>
      <c r="N4" s="77"/>
    </row>
    <row r="5" spans="1:14" s="11" customFormat="1" ht="12.75" customHeight="1">
      <c r="A5" s="76"/>
      <c r="B5" s="77"/>
      <c r="C5" s="102"/>
      <c r="D5" s="80"/>
      <c r="E5" s="89" t="s">
        <v>57</v>
      </c>
      <c r="F5" s="90"/>
      <c r="G5" s="93" t="s">
        <v>56</v>
      </c>
      <c r="H5" s="94"/>
      <c r="I5" s="76"/>
      <c r="J5" s="77"/>
      <c r="K5" s="105" t="s">
        <v>78</v>
      </c>
      <c r="L5" s="106"/>
      <c r="M5" s="76"/>
      <c r="N5" s="77"/>
    </row>
    <row r="6" spans="1:14" s="11" customFormat="1" ht="12.75">
      <c r="A6" s="76"/>
      <c r="B6" s="77"/>
      <c r="C6" s="93" t="s">
        <v>56</v>
      </c>
      <c r="D6" s="94"/>
      <c r="E6" s="95" t="s">
        <v>59</v>
      </c>
      <c r="F6" s="90"/>
      <c r="G6" s="96" t="s">
        <v>58</v>
      </c>
      <c r="H6" s="97"/>
      <c r="I6" s="96" t="s">
        <v>58</v>
      </c>
      <c r="J6" s="97"/>
      <c r="K6" s="105"/>
      <c r="L6" s="106"/>
      <c r="M6" s="76"/>
      <c r="N6" s="77"/>
    </row>
    <row r="7" spans="1:14" s="11" customFormat="1" ht="12.75">
      <c r="A7" s="76"/>
      <c r="B7" s="77"/>
      <c r="C7" s="67"/>
      <c r="D7" s="68"/>
      <c r="E7" s="100" t="s">
        <v>61</v>
      </c>
      <c r="F7" s="101"/>
      <c r="G7" s="98" t="s">
        <v>62</v>
      </c>
      <c r="H7" s="99"/>
      <c r="I7" s="76"/>
      <c r="J7" s="77"/>
      <c r="K7" s="105"/>
      <c r="L7" s="106"/>
      <c r="M7" s="76"/>
      <c r="N7" s="77"/>
    </row>
    <row r="8" spans="1:14" s="12" customFormat="1" ht="12.75">
      <c r="A8" s="69"/>
      <c r="B8" s="70"/>
      <c r="C8" s="83" t="s">
        <v>63</v>
      </c>
      <c r="D8" s="84"/>
      <c r="E8" s="89" t="s">
        <v>64</v>
      </c>
      <c r="F8" s="90"/>
      <c r="G8" s="91" t="s">
        <v>65</v>
      </c>
      <c r="H8" s="92"/>
      <c r="I8" s="69"/>
      <c r="J8" s="70"/>
      <c r="K8" s="107"/>
      <c r="L8" s="108"/>
      <c r="M8" s="69"/>
      <c r="N8" s="70"/>
    </row>
    <row r="9" spans="1:14" s="11" customFormat="1" ht="18">
      <c r="A9" s="32">
        <f>'An'!A39</f>
        <v>43745</v>
      </c>
      <c r="B9" s="30">
        <f>IF(ISERROR(MATCH(A9,event_dates,0)),"",INDEX(events,MATCH(A9,event_dates,0)))</f>
      </c>
      <c r="C9" s="32">
        <f>'An'!B39</f>
        <v>43746</v>
      </c>
      <c r="D9" s="30">
        <f>IF(ISERROR(MATCH(C9,event_dates,0)),"",INDEX(events,MATCH(C9,event_dates,0)))</f>
      </c>
      <c r="E9" s="32">
        <f>'An'!C39</f>
        <v>43747</v>
      </c>
      <c r="F9" s="30">
        <f>IF(ISERROR(MATCH(E9,event_dates,0)),"",INDEX(events,MATCH(E9,event_dates,0)))</f>
      </c>
      <c r="G9" s="32">
        <f>'An'!D39</f>
        <v>43748</v>
      </c>
      <c r="H9" s="30">
        <f>IF(ISERROR(MATCH(G9,event_dates,0)),"",INDEX(events,MATCH(G9,event_dates,0)))</f>
      </c>
      <c r="I9" s="34">
        <f>'An'!E39</f>
        <v>43749</v>
      </c>
      <c r="J9" s="35">
        <f>IF(ISERROR(MATCH(I9,event_dates,0)),"",INDEX(events,MATCH(I9,event_dates,0)))</f>
      </c>
      <c r="K9" s="34">
        <f>'An'!F39</f>
        <v>43750</v>
      </c>
      <c r="L9" s="35">
        <f>IF(ISERROR(MATCH(K9,event_dates,0)),"",INDEX(events,MATCH(K9,event_dates,0)))</f>
      </c>
      <c r="M9" s="34">
        <f>'An'!G39</f>
        <v>43751</v>
      </c>
      <c r="N9" s="35">
        <f>IF(ISERROR(MATCH(M9,event_dates,0)),"",INDEX(events,MATCH(M9,event_dates,0)))</f>
      </c>
    </row>
    <row r="10" spans="1:14" s="11" customFormat="1" ht="12.75" customHeight="1">
      <c r="A10" s="103" t="s">
        <v>53</v>
      </c>
      <c r="B10" s="104"/>
      <c r="C10" s="93" t="s">
        <v>54</v>
      </c>
      <c r="D10" s="94"/>
      <c r="E10" s="91" t="s">
        <v>55</v>
      </c>
      <c r="F10" s="92"/>
      <c r="G10" s="93" t="s">
        <v>54</v>
      </c>
      <c r="H10" s="94"/>
      <c r="I10" s="109" t="s">
        <v>79</v>
      </c>
      <c r="J10" s="106"/>
      <c r="K10" s="109"/>
      <c r="L10" s="106"/>
      <c r="M10" s="109"/>
      <c r="N10" s="106"/>
    </row>
    <row r="11" spans="1:14" s="11" customFormat="1" ht="12.75">
      <c r="A11" s="93" t="s">
        <v>56</v>
      </c>
      <c r="B11" s="94"/>
      <c r="C11" s="102"/>
      <c r="D11" s="80"/>
      <c r="E11" s="89" t="s">
        <v>57</v>
      </c>
      <c r="F11" s="90"/>
      <c r="G11" s="93" t="s">
        <v>56</v>
      </c>
      <c r="H11" s="94"/>
      <c r="I11" s="105"/>
      <c r="J11" s="106"/>
      <c r="K11" s="105"/>
      <c r="L11" s="106"/>
      <c r="M11" s="105"/>
      <c r="N11" s="106"/>
    </row>
    <row r="12" spans="1:14" s="11" customFormat="1" ht="12.75" customHeight="1">
      <c r="A12" s="96" t="s">
        <v>58</v>
      </c>
      <c r="B12" s="97"/>
      <c r="C12" s="93" t="s">
        <v>56</v>
      </c>
      <c r="D12" s="94"/>
      <c r="E12" s="95" t="s">
        <v>59</v>
      </c>
      <c r="F12" s="90"/>
      <c r="G12" s="96" t="s">
        <v>58</v>
      </c>
      <c r="H12" s="97"/>
      <c r="I12" s="105" t="s">
        <v>80</v>
      </c>
      <c r="J12" s="106"/>
      <c r="K12" s="105" t="s">
        <v>42</v>
      </c>
      <c r="L12" s="106"/>
      <c r="M12" s="105"/>
      <c r="N12" s="106"/>
    </row>
    <row r="13" spans="1:14" s="11" customFormat="1" ht="12.75">
      <c r="A13" s="98" t="s">
        <v>60</v>
      </c>
      <c r="B13" s="99"/>
      <c r="C13" s="67"/>
      <c r="D13" s="68"/>
      <c r="E13" s="100" t="s">
        <v>61</v>
      </c>
      <c r="F13" s="101"/>
      <c r="G13" s="98" t="s">
        <v>62</v>
      </c>
      <c r="H13" s="99"/>
      <c r="I13" s="105"/>
      <c r="J13" s="106"/>
      <c r="K13" s="105"/>
      <c r="L13" s="106"/>
      <c r="M13" s="105"/>
      <c r="N13" s="106"/>
    </row>
    <row r="14" spans="1:14" s="12" customFormat="1" ht="12.75">
      <c r="A14" s="69"/>
      <c r="B14" s="70"/>
      <c r="C14" s="83" t="s">
        <v>63</v>
      </c>
      <c r="D14" s="84"/>
      <c r="E14" s="89" t="s">
        <v>64</v>
      </c>
      <c r="F14" s="90"/>
      <c r="G14" s="91" t="s">
        <v>65</v>
      </c>
      <c r="H14" s="92"/>
      <c r="I14" s="107"/>
      <c r="J14" s="108"/>
      <c r="K14" s="107"/>
      <c r="L14" s="108"/>
      <c r="M14" s="107"/>
      <c r="N14" s="108"/>
    </row>
    <row r="15" spans="1:14" s="11" customFormat="1" ht="18">
      <c r="A15" s="32">
        <f>'An'!A40</f>
        <v>43752</v>
      </c>
      <c r="B15" s="30">
        <f>IF(ISERROR(MATCH(A15,event_dates,0)),"",INDEX(events,MATCH(A15,event_dates,0)))</f>
      </c>
      <c r="C15" s="32">
        <f>'An'!B40</f>
        <v>43753</v>
      </c>
      <c r="D15" s="30">
        <f>IF(ISERROR(MATCH(C15,event_dates,0)),"",INDEX(events,MATCH(C15,event_dates,0)))</f>
      </c>
      <c r="E15" s="32">
        <f>'An'!C40</f>
        <v>43754</v>
      </c>
      <c r="F15" s="30">
        <f>IF(ISERROR(MATCH(E15,event_dates,0)),"",INDEX(events,MATCH(E15,event_dates,0)))</f>
      </c>
      <c r="G15" s="32">
        <f>'An'!D40</f>
        <v>43755</v>
      </c>
      <c r="H15" s="30">
        <f>IF(ISERROR(MATCH(G15,event_dates,0)),"",INDEX(events,MATCH(G15,event_dates,0)))</f>
      </c>
      <c r="I15" s="32">
        <f>'An'!E40</f>
        <v>43756</v>
      </c>
      <c r="J15" s="30">
        <f>IF(ISERROR(MATCH(I15,event_dates,0)),"",INDEX(events,MATCH(I15,event_dates,0)))</f>
      </c>
      <c r="K15" s="34">
        <f>'An'!F40</f>
        <v>43757</v>
      </c>
      <c r="L15" s="35">
        <f>IF(ISERROR(MATCH(K15,event_dates,0)),"",INDEX(events,MATCH(K15,event_dates,0)))</f>
      </c>
      <c r="M15" s="34">
        <f>'An'!G40</f>
        <v>43758</v>
      </c>
      <c r="N15" s="35">
        <f>IF(ISERROR(MATCH(M15,event_dates,0)),"",INDEX(events,MATCH(M15,event_dates,0)))</f>
      </c>
    </row>
    <row r="16" spans="1:14" s="11" customFormat="1" ht="12.75">
      <c r="A16" s="103" t="s">
        <v>53</v>
      </c>
      <c r="B16" s="104"/>
      <c r="C16" s="93" t="s">
        <v>54</v>
      </c>
      <c r="D16" s="94"/>
      <c r="E16" s="91" t="s">
        <v>55</v>
      </c>
      <c r="F16" s="92"/>
      <c r="G16" s="93" t="s">
        <v>54</v>
      </c>
      <c r="H16" s="94"/>
      <c r="I16" s="103" t="s">
        <v>53</v>
      </c>
      <c r="J16" s="104"/>
      <c r="K16" s="109"/>
      <c r="L16" s="106"/>
      <c r="M16" s="109"/>
      <c r="N16" s="106"/>
    </row>
    <row r="17" spans="1:14" s="11" customFormat="1" ht="12.75">
      <c r="A17" s="93" t="s">
        <v>56</v>
      </c>
      <c r="B17" s="94"/>
      <c r="C17" s="102"/>
      <c r="D17" s="80"/>
      <c r="E17" s="89" t="s">
        <v>57</v>
      </c>
      <c r="F17" s="90"/>
      <c r="G17" s="93" t="s">
        <v>56</v>
      </c>
      <c r="H17" s="94"/>
      <c r="I17" s="76"/>
      <c r="J17" s="77"/>
      <c r="K17" s="105" t="s">
        <v>72</v>
      </c>
      <c r="L17" s="106"/>
      <c r="M17" s="105"/>
      <c r="N17" s="106"/>
    </row>
    <row r="18" spans="1:14" s="11" customFormat="1" ht="12.75">
      <c r="A18" s="96" t="s">
        <v>58</v>
      </c>
      <c r="B18" s="97"/>
      <c r="C18" s="93" t="s">
        <v>56</v>
      </c>
      <c r="D18" s="94"/>
      <c r="E18" s="95" t="s">
        <v>59</v>
      </c>
      <c r="F18" s="90"/>
      <c r="G18" s="96" t="s">
        <v>58</v>
      </c>
      <c r="H18" s="97"/>
      <c r="I18" s="96" t="s">
        <v>58</v>
      </c>
      <c r="J18" s="97"/>
      <c r="K18" s="105"/>
      <c r="L18" s="106"/>
      <c r="M18" s="105"/>
      <c r="N18" s="106"/>
    </row>
    <row r="19" spans="1:14" s="11" customFormat="1" ht="12.75">
      <c r="A19" s="98" t="s">
        <v>60</v>
      </c>
      <c r="B19" s="99"/>
      <c r="C19" s="67"/>
      <c r="D19" s="68"/>
      <c r="E19" s="100" t="s">
        <v>61</v>
      </c>
      <c r="F19" s="101"/>
      <c r="G19" s="98" t="s">
        <v>62</v>
      </c>
      <c r="H19" s="99"/>
      <c r="I19" s="76"/>
      <c r="J19" s="77"/>
      <c r="K19" s="105"/>
      <c r="L19" s="106"/>
      <c r="M19" s="105"/>
      <c r="N19" s="106"/>
    </row>
    <row r="20" spans="1:14" s="12" customFormat="1" ht="12.75">
      <c r="A20" s="69"/>
      <c r="B20" s="70"/>
      <c r="C20" s="83" t="s">
        <v>63</v>
      </c>
      <c r="D20" s="84"/>
      <c r="E20" s="89" t="s">
        <v>64</v>
      </c>
      <c r="F20" s="90"/>
      <c r="G20" s="91" t="s">
        <v>65</v>
      </c>
      <c r="H20" s="92"/>
      <c r="I20" s="69"/>
      <c r="J20" s="70"/>
      <c r="K20" s="107"/>
      <c r="L20" s="108"/>
      <c r="M20" s="107"/>
      <c r="N20" s="108"/>
    </row>
    <row r="21" spans="1:14" s="11" customFormat="1" ht="25.5">
      <c r="A21" s="32">
        <f>'An'!A41</f>
        <v>43759</v>
      </c>
      <c r="B21" s="30">
        <f>IF(ISERROR(MATCH(A21,event_dates,0)),"",INDEX(events,MATCH(A21,event_dates,0)))</f>
      </c>
      <c r="C21" s="32">
        <f>'An'!B41</f>
        <v>43760</v>
      </c>
      <c r="D21" s="30">
        <f>IF(ISERROR(MATCH(C21,event_dates,0)),"",INDEX(events,MATCH(C21,event_dates,0)))</f>
      </c>
      <c r="E21" s="32">
        <f>'An'!C41</f>
        <v>43761</v>
      </c>
      <c r="F21" s="30">
        <f>IF(ISERROR(MATCH(E21,event_dates,0)),"",INDEX(events,MATCH(E21,event_dates,0)))</f>
      </c>
      <c r="G21" s="32">
        <f>'An'!D41</f>
        <v>43762</v>
      </c>
      <c r="H21" s="30">
        <f>IF(ISERROR(MATCH(G21,event_dates,0)),"",INDEX(events,MATCH(G21,event_dates,0)))</f>
      </c>
      <c r="I21" s="32">
        <f>'An'!E41</f>
        <v>43763</v>
      </c>
      <c r="J21" s="30">
        <f>IF(ISERROR(MATCH(I21,event_dates,0)),"",INDEX(events,MATCH(I21,event_dates,0)))</f>
      </c>
      <c r="K21" s="34">
        <f>'An'!F41</f>
        <v>43764</v>
      </c>
      <c r="L21" s="35">
        <f>IF(ISERROR(MATCH(K21,event_dates,0)),"",INDEX(events,MATCH(K21,event_dates,0)))</f>
      </c>
      <c r="M21" s="32">
        <f>'An'!G41</f>
        <v>43765</v>
      </c>
      <c r="N21" s="30" t="str">
        <f>IF(ISERROR(MATCH(M21,event_dates,0)),"",INDEX(events,MATCH(M21,event_dates,0)))</f>
        <v>heure d'été terminent</v>
      </c>
    </row>
    <row r="22" spans="1:14" s="11" customFormat="1" ht="12.75">
      <c r="A22" s="103" t="s">
        <v>53</v>
      </c>
      <c r="B22" s="104"/>
      <c r="C22" s="93" t="s">
        <v>54</v>
      </c>
      <c r="D22" s="94"/>
      <c r="E22" s="91" t="s">
        <v>55</v>
      </c>
      <c r="F22" s="92"/>
      <c r="G22" s="93" t="s">
        <v>54</v>
      </c>
      <c r="H22" s="94"/>
      <c r="I22" s="103" t="s">
        <v>53</v>
      </c>
      <c r="J22" s="104"/>
      <c r="K22" s="109"/>
      <c r="L22" s="106"/>
      <c r="M22" s="67"/>
      <c r="N22" s="77"/>
    </row>
    <row r="23" spans="1:14" s="11" customFormat="1" ht="12.75">
      <c r="A23" s="93" t="s">
        <v>56</v>
      </c>
      <c r="B23" s="94"/>
      <c r="C23" s="102"/>
      <c r="D23" s="80"/>
      <c r="E23" s="89" t="s">
        <v>57</v>
      </c>
      <c r="F23" s="90"/>
      <c r="G23" s="93" t="s">
        <v>56</v>
      </c>
      <c r="H23" s="94"/>
      <c r="I23" s="76"/>
      <c r="J23" s="77"/>
      <c r="K23" s="105" t="s">
        <v>81</v>
      </c>
      <c r="L23" s="106"/>
      <c r="M23" s="76"/>
      <c r="N23" s="77"/>
    </row>
    <row r="24" spans="1:14" s="11" customFormat="1" ht="12.75">
      <c r="A24" s="96" t="s">
        <v>58</v>
      </c>
      <c r="B24" s="97"/>
      <c r="C24" s="93" t="s">
        <v>56</v>
      </c>
      <c r="D24" s="94"/>
      <c r="E24" s="95" t="s">
        <v>59</v>
      </c>
      <c r="F24" s="90"/>
      <c r="G24" s="96" t="s">
        <v>58</v>
      </c>
      <c r="H24" s="97"/>
      <c r="I24" s="96" t="s">
        <v>58</v>
      </c>
      <c r="J24" s="97"/>
      <c r="K24" s="105" t="s">
        <v>82</v>
      </c>
      <c r="L24" s="106"/>
      <c r="M24" s="76"/>
      <c r="N24" s="77"/>
    </row>
    <row r="25" spans="1:14" s="11" customFormat="1" ht="12.75">
      <c r="A25" s="98" t="s">
        <v>60</v>
      </c>
      <c r="B25" s="99"/>
      <c r="C25" s="67"/>
      <c r="D25" s="68"/>
      <c r="E25" s="100" t="s">
        <v>61</v>
      </c>
      <c r="F25" s="101"/>
      <c r="G25" s="98" t="s">
        <v>62</v>
      </c>
      <c r="H25" s="99"/>
      <c r="I25" s="76"/>
      <c r="J25" s="77"/>
      <c r="K25" s="105"/>
      <c r="L25" s="106"/>
      <c r="M25" s="76"/>
      <c r="N25" s="77"/>
    </row>
    <row r="26" spans="1:14" s="12" customFormat="1" ht="12.75">
      <c r="A26" s="69"/>
      <c r="B26" s="70"/>
      <c r="C26" s="83" t="s">
        <v>63</v>
      </c>
      <c r="D26" s="84"/>
      <c r="E26" s="89" t="s">
        <v>64</v>
      </c>
      <c r="F26" s="90"/>
      <c r="G26" s="91" t="s">
        <v>65</v>
      </c>
      <c r="H26" s="92"/>
      <c r="I26" s="69"/>
      <c r="J26" s="70"/>
      <c r="K26" s="107"/>
      <c r="L26" s="108"/>
      <c r="M26" s="69"/>
      <c r="N26" s="70"/>
    </row>
    <row r="27" spans="1:14" s="11" customFormat="1" ht="18">
      <c r="A27" s="32">
        <f>'An'!A42</f>
        <v>43766</v>
      </c>
      <c r="B27" s="30">
        <f>IF(ISERROR(MATCH(A27,event_dates,0)),"",INDEX(events,MATCH(A27,event_dates,0)))</f>
      </c>
      <c r="C27" s="32">
        <f>'An'!B42</f>
        <v>43767</v>
      </c>
      <c r="D27" s="30">
        <f>IF(ISERROR(MATCH(C27,event_dates,0)),"",INDEX(events,MATCH(C27,event_dates,0)))</f>
      </c>
      <c r="E27" s="32">
        <f>'An'!C42</f>
        <v>43768</v>
      </c>
      <c r="F27" s="30">
        <f>IF(ISERROR(MATCH(E27,event_dates,0)),"",INDEX(events,MATCH(E27,event_dates,0)))</f>
      </c>
      <c r="G27" s="32">
        <f>'An'!D42</f>
        <v>43769</v>
      </c>
      <c r="H27" s="30">
        <f>IF(ISERROR(MATCH(G27,event_dates,0)),"",INDEX(events,MATCH(G27,event_dates,0)))</f>
      </c>
      <c r="I27" s="32">
        <f>'An'!E42</f>
      </c>
      <c r="J27" s="30">
        <f>IF(ISERROR(MATCH(I27,event_dates,0)),"",INDEX(events,MATCH(I27,event_dates,0)))</f>
      </c>
      <c r="K27" s="32">
        <f>'An'!F42</f>
      </c>
      <c r="L27" s="30">
        <f>IF(ISERROR(MATCH(K27,event_dates,0)),"",INDEX(events,MATCH(K27,event_dates,0)))</f>
      </c>
      <c r="M27" s="32">
        <f>'An'!G42</f>
      </c>
      <c r="N27" s="30">
        <f>IF(ISERROR(MATCH(M27,event_dates,0)),"",INDEX(events,MATCH(M27,event_dates,0)))</f>
      </c>
    </row>
    <row r="28" spans="1:14" s="11" customFormat="1" ht="12.75">
      <c r="A28" s="103" t="s">
        <v>53</v>
      </c>
      <c r="B28" s="104"/>
      <c r="C28" s="93" t="s">
        <v>54</v>
      </c>
      <c r="D28" s="94"/>
      <c r="E28" s="91" t="s">
        <v>55</v>
      </c>
      <c r="F28" s="92"/>
      <c r="G28" s="93" t="s">
        <v>54</v>
      </c>
      <c r="H28" s="94"/>
      <c r="I28" s="67"/>
      <c r="J28" s="77"/>
      <c r="K28" s="67"/>
      <c r="L28" s="77"/>
      <c r="M28" s="67"/>
      <c r="N28" s="77"/>
    </row>
    <row r="29" spans="1:14" s="11" customFormat="1" ht="12.75">
      <c r="A29" s="93" t="s">
        <v>56</v>
      </c>
      <c r="B29" s="94"/>
      <c r="C29" s="102"/>
      <c r="D29" s="80"/>
      <c r="E29" s="89" t="s">
        <v>57</v>
      </c>
      <c r="F29" s="90"/>
      <c r="G29" s="93" t="s">
        <v>56</v>
      </c>
      <c r="H29" s="94"/>
      <c r="I29" s="76"/>
      <c r="J29" s="77"/>
      <c r="K29" s="76"/>
      <c r="L29" s="77"/>
      <c r="M29" s="76"/>
      <c r="N29" s="77"/>
    </row>
    <row r="30" spans="1:14" s="11" customFormat="1" ht="12.75">
      <c r="A30" s="96" t="s">
        <v>58</v>
      </c>
      <c r="B30" s="97"/>
      <c r="C30" s="93" t="s">
        <v>56</v>
      </c>
      <c r="D30" s="94"/>
      <c r="E30" s="95" t="s">
        <v>59</v>
      </c>
      <c r="F30" s="90"/>
      <c r="G30" s="96" t="s">
        <v>58</v>
      </c>
      <c r="H30" s="97"/>
      <c r="I30" s="76"/>
      <c r="J30" s="77"/>
      <c r="K30" s="76"/>
      <c r="L30" s="77"/>
      <c r="M30" s="76"/>
      <c r="N30" s="77"/>
    </row>
    <row r="31" spans="1:14" s="11" customFormat="1" ht="12.75">
      <c r="A31" s="98" t="s">
        <v>60</v>
      </c>
      <c r="B31" s="99"/>
      <c r="C31" s="67"/>
      <c r="D31" s="68"/>
      <c r="E31" s="100" t="s">
        <v>61</v>
      </c>
      <c r="F31" s="101"/>
      <c r="G31" s="98" t="s">
        <v>62</v>
      </c>
      <c r="H31" s="99"/>
      <c r="I31" s="76"/>
      <c r="J31" s="77"/>
      <c r="K31" s="76"/>
      <c r="L31" s="77"/>
      <c r="M31" s="76"/>
      <c r="N31" s="77"/>
    </row>
    <row r="32" spans="1:14" s="12" customFormat="1" ht="12.75">
      <c r="A32" s="69"/>
      <c r="B32" s="70"/>
      <c r="C32" s="83" t="s">
        <v>63</v>
      </c>
      <c r="D32" s="84"/>
      <c r="E32" s="89" t="s">
        <v>64</v>
      </c>
      <c r="F32" s="90"/>
      <c r="G32" s="91" t="s">
        <v>65</v>
      </c>
      <c r="H32" s="92"/>
      <c r="I32" s="69"/>
      <c r="J32" s="70"/>
      <c r="K32" s="69"/>
      <c r="L32" s="70"/>
      <c r="M32" s="69"/>
      <c r="N32" s="70"/>
    </row>
    <row r="33" spans="1:14" ht="18">
      <c r="A33" s="32">
        <f>'An'!A43</f>
      </c>
      <c r="B33" s="30">
        <f>IF(ISERROR(MATCH(A33,event_dates,0)),"",INDEX(events,MATCH(A33,event_dates,0)))</f>
      </c>
      <c r="C33" s="32">
        <f>'An'!B43</f>
      </c>
      <c r="D33" s="30">
        <f>IF(ISERROR(MATCH(C33,event_dates,0)),"",INDEX(events,MATCH(C33,event_dates,0)))</f>
      </c>
      <c r="E33" s="20" t="s">
        <v>4</v>
      </c>
      <c r="F33" s="7"/>
      <c r="G33" s="17"/>
      <c r="H33" s="17"/>
      <c r="I33" s="17"/>
      <c r="J33" s="17"/>
      <c r="K33" s="17"/>
      <c r="L33" s="17"/>
      <c r="M33" s="17"/>
      <c r="N33" s="21"/>
    </row>
    <row r="34" spans="1:14" ht="12.75">
      <c r="A34" s="81">
        <f ca="1">IF(ISERROR(MATCH(A33,event_dates,0)+MATCH(A33,OFFSET(event_dates,MATCH(A33,event_dates,0),0,500,1),0)),"",INDEX(events,MATCH(A33,event_dates,0)+MATCH(A33,OFFSET(event_dates,MATCH(A33,event_dates,0),0,500,1),0)))</f>
      </c>
      <c r="B34" s="80"/>
      <c r="C34" s="81">
        <f ca="1">IF(ISERROR(MATCH(C33,event_dates,0)+MATCH(C33,OFFSET(event_dates,MATCH(C33,event_dates,0),0,500,1),0)),"",INDEX(events,MATCH(C33,event_dates,0)+MATCH(C33,OFFSET(event_dates,MATCH(C33,event_dates,0),0,500,1),0)))</f>
      </c>
      <c r="D34" s="80"/>
      <c r="E34" s="14"/>
      <c r="F34" s="13"/>
      <c r="G34" s="13"/>
      <c r="H34" s="13"/>
      <c r="I34" s="13"/>
      <c r="J34" s="13"/>
      <c r="K34" s="13"/>
      <c r="L34" s="13"/>
      <c r="M34" s="13"/>
      <c r="N34" s="15"/>
    </row>
    <row r="35" spans="1:14" ht="12.75">
      <c r="A35" s="79"/>
      <c r="B35" s="80"/>
      <c r="C35" s="79"/>
      <c r="D35" s="80"/>
      <c r="E35" s="14"/>
      <c r="F35" s="13"/>
      <c r="G35" s="13"/>
      <c r="H35" s="13"/>
      <c r="I35" s="13"/>
      <c r="J35" s="13"/>
      <c r="K35" s="13"/>
      <c r="L35" s="13"/>
      <c r="M35" s="13"/>
      <c r="N35" s="15"/>
    </row>
    <row r="36" spans="1:14" ht="12.75">
      <c r="A36" s="79"/>
      <c r="B36" s="80"/>
      <c r="C36" s="79"/>
      <c r="D36" s="80"/>
      <c r="E36" s="14"/>
      <c r="F36" s="13"/>
      <c r="G36" s="13"/>
      <c r="H36" s="13"/>
      <c r="I36" s="13"/>
      <c r="J36" s="13"/>
      <c r="K36" s="13"/>
      <c r="L36" s="13"/>
      <c r="M36" s="13"/>
      <c r="N36" s="15"/>
    </row>
    <row r="37" spans="1:14" ht="12.75">
      <c r="A37" s="79" t="s">
        <v>3</v>
      </c>
      <c r="B37" s="80"/>
      <c r="C37" s="79" t="s">
        <v>3</v>
      </c>
      <c r="D37" s="80"/>
      <c r="E37" s="14"/>
      <c r="F37" s="13"/>
      <c r="G37" s="13"/>
      <c r="H37" s="13"/>
      <c r="I37" s="13"/>
      <c r="J37" s="13"/>
      <c r="K37" s="13"/>
      <c r="L37" s="13"/>
      <c r="M37" s="73"/>
      <c r="N37" s="74"/>
    </row>
    <row r="38" spans="1:14" ht="12.75">
      <c r="A38" s="85" t="s">
        <v>3</v>
      </c>
      <c r="B38" s="86"/>
      <c r="C38" s="87" t="s">
        <v>0</v>
      </c>
      <c r="D38" s="88"/>
      <c r="E38" s="18"/>
      <c r="F38" s="16"/>
      <c r="G38" s="16"/>
      <c r="H38" s="16"/>
      <c r="I38" s="16"/>
      <c r="J38" s="16"/>
      <c r="K38" s="71"/>
      <c r="L38" s="71"/>
      <c r="M38" s="71"/>
      <c r="N38" s="72"/>
    </row>
  </sheetData>
  <sheetProtection/>
  <mergeCells count="196">
    <mergeCell ref="E14:F14"/>
    <mergeCell ref="K32:L32"/>
    <mergeCell ref="M32:N32"/>
    <mergeCell ref="A34:B34"/>
    <mergeCell ref="C34:D34"/>
    <mergeCell ref="A32:B32"/>
    <mergeCell ref="C32:D32"/>
    <mergeCell ref="E32:F32"/>
    <mergeCell ref="G32:H32"/>
    <mergeCell ref="I32:J32"/>
    <mergeCell ref="E31:F31"/>
    <mergeCell ref="G31:H31"/>
    <mergeCell ref="A38:B38"/>
    <mergeCell ref="C38:D38"/>
    <mergeCell ref="A35:B35"/>
    <mergeCell ref="C35:D35"/>
    <mergeCell ref="A36:B36"/>
    <mergeCell ref="C36:D36"/>
    <mergeCell ref="A37:B37"/>
    <mergeCell ref="C37:D37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M29:N29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A12:B12"/>
    <mergeCell ref="C12:D12"/>
    <mergeCell ref="K16:L16"/>
    <mergeCell ref="M16:N16"/>
    <mergeCell ref="A14:B14"/>
    <mergeCell ref="C14:D14"/>
    <mergeCell ref="G14:H14"/>
    <mergeCell ref="I14:J14"/>
    <mergeCell ref="K14:L14"/>
    <mergeCell ref="A13:B13"/>
    <mergeCell ref="C13:D13"/>
    <mergeCell ref="G13:H13"/>
    <mergeCell ref="I13:J13"/>
    <mergeCell ref="K13:L13"/>
    <mergeCell ref="M13:N13"/>
    <mergeCell ref="E13:F13"/>
    <mergeCell ref="E12:F12"/>
    <mergeCell ref="G12:H12"/>
    <mergeCell ref="I12:J12"/>
    <mergeCell ref="K12:L12"/>
    <mergeCell ref="M10:N10"/>
    <mergeCell ref="A11:B11"/>
    <mergeCell ref="E11:F11"/>
    <mergeCell ref="G11:H11"/>
    <mergeCell ref="I11:J11"/>
    <mergeCell ref="M12:N12"/>
    <mergeCell ref="K11:L11"/>
    <mergeCell ref="M11:N11"/>
    <mergeCell ref="A10:B10"/>
    <mergeCell ref="E10:F10"/>
    <mergeCell ref="G10:H10"/>
    <mergeCell ref="I10:J10"/>
    <mergeCell ref="K10:L10"/>
    <mergeCell ref="C10:D10"/>
    <mergeCell ref="C11:D11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H1:N1"/>
    <mergeCell ref="A4:B4"/>
    <mergeCell ref="C4:D4"/>
    <mergeCell ref="E4:F4"/>
    <mergeCell ref="G4:H4"/>
    <mergeCell ref="I4:J4"/>
    <mergeCell ref="K4:L4"/>
    <mergeCell ref="M4:N4"/>
    <mergeCell ref="M37:N37"/>
    <mergeCell ref="K38:N38"/>
    <mergeCell ref="A1:G1"/>
    <mergeCell ref="I2:J2"/>
    <mergeCell ref="K2:L2"/>
    <mergeCell ref="M2:N2"/>
    <mergeCell ref="A2:B2"/>
    <mergeCell ref="C2:D2"/>
    <mergeCell ref="E2:F2"/>
    <mergeCell ref="G2:H2"/>
  </mergeCells>
  <hyperlinks>
    <hyperlink ref="A1:G1" location="An!A1" display="An!A1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1"/>
  <ignoredErrors>
    <ignoredError sqref="C3:L3 M3:N3 C37:J38 C21:L21 C15:L15 C9:L9 M9:N9 M15:N15 M21:N21 C27:G27 M27:N36 C33:L36 I27:L2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1" customFormat="1" ht="49.5" customHeight="1">
      <c r="A1" s="78" t="str">
        <f>IF('An'!$Q$4="","",'An'!$Q$4)</f>
        <v>Planning Salle Mosaïque</v>
      </c>
      <c r="B1" s="78"/>
      <c r="C1" s="78"/>
      <c r="D1" s="78"/>
      <c r="E1" s="78"/>
      <c r="F1" s="78"/>
      <c r="G1" s="78"/>
      <c r="H1" s="116">
        <f>'An'!I36</f>
        <v>43770</v>
      </c>
      <c r="I1" s="116"/>
      <c r="J1" s="116"/>
      <c r="K1" s="116"/>
      <c r="L1" s="116"/>
      <c r="M1" s="116"/>
      <c r="N1" s="116"/>
    </row>
    <row r="2" spans="1:14" s="11" customFormat="1" ht="15.75">
      <c r="A2" s="115" t="str">
        <f>Janvier!A2:B2</f>
        <v>lundi</v>
      </c>
      <c r="B2" s="113"/>
      <c r="C2" s="113" t="str">
        <f>Janvier!C2:D2</f>
        <v>mardi</v>
      </c>
      <c r="D2" s="113"/>
      <c r="E2" s="113" t="str">
        <f>Janvier!E2:F2</f>
        <v>mercredi</v>
      </c>
      <c r="F2" s="113"/>
      <c r="G2" s="113" t="str">
        <f>Janvier!G2:H2</f>
        <v>jeudi</v>
      </c>
      <c r="H2" s="113"/>
      <c r="I2" s="113" t="str">
        <f>Janvier!I2:J2</f>
        <v>vendredi</v>
      </c>
      <c r="J2" s="113"/>
      <c r="K2" s="113" t="str">
        <f>Janvier!K2:L2</f>
        <v>samedi</v>
      </c>
      <c r="L2" s="113"/>
      <c r="M2" s="113" t="str">
        <f>Janvier!M2:N2</f>
        <v>dimanche</v>
      </c>
      <c r="N2" s="114"/>
    </row>
    <row r="3" spans="1:14" s="11" customFormat="1" ht="18">
      <c r="A3" s="32">
        <f>'An'!I38</f>
      </c>
      <c r="B3" s="30">
        <f>IF(ISERROR(MATCH(A3,event_dates,0)),"",INDEX(events,MATCH(A3,event_dates,0)))</f>
      </c>
      <c r="C3" s="32">
        <f>'An'!J38</f>
      </c>
      <c r="D3" s="30">
        <f>IF(ISERROR(MATCH(C3,event_dates,0)),"",INDEX(events,MATCH(C3,event_dates,0)))</f>
      </c>
      <c r="E3" s="32">
        <f>'An'!K38</f>
      </c>
      <c r="F3" s="30">
        <f>IF(ISERROR(MATCH(E3,event_dates,0)),"",INDEX(events,MATCH(E3,event_dates,0)))</f>
      </c>
      <c r="G3" s="32">
        <f>'An'!L38</f>
      </c>
      <c r="H3" s="30">
        <f>IF(ISERROR(MATCH(G3,event_dates,0)),"",INDEX(events,MATCH(G3,event_dates,0)))</f>
      </c>
      <c r="I3" s="32">
        <f>'An'!M38</f>
        <v>43770</v>
      </c>
      <c r="J3" s="30" t="str">
        <f>IF(ISERROR(MATCH(I3,event_dates,0)),"",INDEX(events,MATCH(I3,event_dates,0)))</f>
        <v>La Toussaint</v>
      </c>
      <c r="K3" s="32">
        <f>'An'!N38</f>
        <v>43771</v>
      </c>
      <c r="L3" s="30">
        <f>IF(ISERROR(MATCH(K3,event_dates,0)),"",INDEX(events,MATCH(K3,event_dates,0)))</f>
      </c>
      <c r="M3" s="32">
        <f>'An'!O38</f>
        <v>43772</v>
      </c>
      <c r="N3" s="30">
        <f>IF(ISERROR(MATCH(M3,event_dates,0)),"",INDEX(events,MATCH(M3,event_dates,0)))</f>
      </c>
    </row>
    <row r="4" spans="1:14" s="11" customFormat="1" ht="12.75">
      <c r="A4" s="67"/>
      <c r="B4" s="77"/>
      <c r="C4" s="67"/>
      <c r="D4" s="77"/>
      <c r="E4" s="67"/>
      <c r="F4" s="77"/>
      <c r="G4" s="67"/>
      <c r="H4" s="77"/>
      <c r="I4" s="67"/>
      <c r="J4" s="77"/>
      <c r="K4" s="67"/>
      <c r="L4" s="77"/>
      <c r="M4" s="67"/>
      <c r="N4" s="77"/>
    </row>
    <row r="5" spans="1:14" s="11" customFormat="1" ht="12.75">
      <c r="A5" s="76"/>
      <c r="B5" s="77"/>
      <c r="C5" s="76"/>
      <c r="D5" s="77"/>
      <c r="E5" s="76"/>
      <c r="F5" s="77"/>
      <c r="G5" s="76"/>
      <c r="H5" s="77"/>
      <c r="I5" s="76"/>
      <c r="J5" s="77"/>
      <c r="K5" s="76"/>
      <c r="L5" s="77"/>
      <c r="M5" s="76"/>
      <c r="N5" s="77"/>
    </row>
    <row r="6" spans="1:14" s="11" customFormat="1" ht="12.75">
      <c r="A6" s="76"/>
      <c r="B6" s="77"/>
      <c r="C6" s="76"/>
      <c r="D6" s="77"/>
      <c r="E6" s="76"/>
      <c r="F6" s="77"/>
      <c r="G6" s="76"/>
      <c r="H6" s="77"/>
      <c r="I6" s="76"/>
      <c r="J6" s="77"/>
      <c r="K6" s="76"/>
      <c r="L6" s="77"/>
      <c r="M6" s="76"/>
      <c r="N6" s="77"/>
    </row>
    <row r="7" spans="1:14" s="11" customFormat="1" ht="12.75">
      <c r="A7" s="76"/>
      <c r="B7" s="77"/>
      <c r="C7" s="76"/>
      <c r="D7" s="77"/>
      <c r="E7" s="76"/>
      <c r="F7" s="77"/>
      <c r="G7" s="76"/>
      <c r="H7" s="77"/>
      <c r="I7" s="76"/>
      <c r="J7" s="77"/>
      <c r="K7" s="76"/>
      <c r="L7" s="77"/>
      <c r="M7" s="76"/>
      <c r="N7" s="77"/>
    </row>
    <row r="8" spans="1:14" s="12" customFormat="1" ht="12.75">
      <c r="A8" s="69"/>
      <c r="B8" s="70"/>
      <c r="C8" s="69"/>
      <c r="D8" s="70"/>
      <c r="E8" s="69"/>
      <c r="F8" s="70"/>
      <c r="G8" s="69"/>
      <c r="H8" s="70"/>
      <c r="I8" s="69"/>
      <c r="J8" s="70"/>
      <c r="K8" s="69"/>
      <c r="L8" s="70"/>
      <c r="M8" s="69"/>
      <c r="N8" s="70"/>
    </row>
    <row r="9" spans="1:14" s="11" customFormat="1" ht="18">
      <c r="A9" s="32">
        <f>'An'!I39</f>
        <v>43773</v>
      </c>
      <c r="B9" s="30">
        <f>IF(ISERROR(MATCH(A9,event_dates,0)),"",INDEX(events,MATCH(A9,event_dates,0)))</f>
      </c>
      <c r="C9" s="32">
        <f>'An'!J39</f>
        <v>43774</v>
      </c>
      <c r="D9" s="30">
        <f>IF(ISERROR(MATCH(C9,event_dates,0)),"",INDEX(events,MATCH(C9,event_dates,0)))</f>
      </c>
      <c r="E9" s="32">
        <f>'An'!K39</f>
        <v>43775</v>
      </c>
      <c r="F9" s="30">
        <f>IF(ISERROR(MATCH(E9,event_dates,0)),"",INDEX(events,MATCH(E9,event_dates,0)))</f>
      </c>
      <c r="G9" s="32">
        <f>'An'!L39</f>
        <v>43776</v>
      </c>
      <c r="H9" s="30">
        <f>IF(ISERROR(MATCH(G9,event_dates,0)),"",INDEX(events,MATCH(G9,event_dates,0)))</f>
      </c>
      <c r="I9" s="32">
        <f>'An'!M39</f>
        <v>43777</v>
      </c>
      <c r="J9" s="30">
        <f>IF(ISERROR(MATCH(I9,event_dates,0)),"",INDEX(events,MATCH(I9,event_dates,0)))</f>
      </c>
      <c r="K9" s="34">
        <f>'An'!N39</f>
        <v>43778</v>
      </c>
      <c r="L9" s="35">
        <f>IF(ISERROR(MATCH(K9,event_dates,0)),"",INDEX(events,MATCH(K9,event_dates,0)))</f>
      </c>
      <c r="M9" s="34">
        <f>'An'!O39</f>
        <v>43779</v>
      </c>
      <c r="N9" s="35">
        <f>IF(ISERROR(MATCH(M9,event_dates,0)),"",INDEX(events,MATCH(M9,event_dates,0)))</f>
      </c>
    </row>
    <row r="10" spans="1:14" s="11" customFormat="1" ht="12.75">
      <c r="A10" s="103" t="s">
        <v>53</v>
      </c>
      <c r="B10" s="104"/>
      <c r="C10" s="93" t="s">
        <v>54</v>
      </c>
      <c r="D10" s="94"/>
      <c r="E10" s="91" t="s">
        <v>55</v>
      </c>
      <c r="F10" s="92"/>
      <c r="G10" s="93" t="s">
        <v>54</v>
      </c>
      <c r="H10" s="94"/>
      <c r="I10" s="103" t="s">
        <v>53</v>
      </c>
      <c r="J10" s="104"/>
      <c r="K10" s="109"/>
      <c r="L10" s="106"/>
      <c r="M10" s="109"/>
      <c r="N10" s="106"/>
    </row>
    <row r="11" spans="1:14" s="11" customFormat="1" ht="12.75">
      <c r="A11" s="93" t="s">
        <v>56</v>
      </c>
      <c r="B11" s="94"/>
      <c r="C11" s="102"/>
      <c r="D11" s="80"/>
      <c r="E11" s="89" t="s">
        <v>57</v>
      </c>
      <c r="F11" s="90"/>
      <c r="G11" s="93" t="s">
        <v>56</v>
      </c>
      <c r="H11" s="94"/>
      <c r="I11" s="76"/>
      <c r="J11" s="77"/>
      <c r="K11" s="105" t="s">
        <v>83</v>
      </c>
      <c r="L11" s="106"/>
      <c r="M11" s="105"/>
      <c r="N11" s="106"/>
    </row>
    <row r="12" spans="1:14" s="11" customFormat="1" ht="12.75">
      <c r="A12" s="96" t="s">
        <v>58</v>
      </c>
      <c r="B12" s="97"/>
      <c r="C12" s="93" t="s">
        <v>56</v>
      </c>
      <c r="D12" s="94"/>
      <c r="E12" s="95" t="s">
        <v>59</v>
      </c>
      <c r="F12" s="90"/>
      <c r="G12" s="96" t="s">
        <v>58</v>
      </c>
      <c r="H12" s="97"/>
      <c r="I12" s="96" t="s">
        <v>58</v>
      </c>
      <c r="J12" s="97"/>
      <c r="K12" s="105"/>
      <c r="L12" s="106"/>
      <c r="M12" s="105" t="s">
        <v>86</v>
      </c>
      <c r="N12" s="106"/>
    </row>
    <row r="13" spans="1:14" s="11" customFormat="1" ht="12.75">
      <c r="A13" s="98" t="s">
        <v>60</v>
      </c>
      <c r="B13" s="99"/>
      <c r="C13" s="67"/>
      <c r="D13" s="68"/>
      <c r="E13" s="100" t="s">
        <v>61</v>
      </c>
      <c r="F13" s="101"/>
      <c r="G13" s="98" t="s">
        <v>62</v>
      </c>
      <c r="H13" s="99"/>
      <c r="I13" s="76"/>
      <c r="J13" s="77"/>
      <c r="K13" s="105"/>
      <c r="L13" s="106"/>
      <c r="M13" s="105"/>
      <c r="N13" s="106"/>
    </row>
    <row r="14" spans="1:14" s="12" customFormat="1" ht="12.75">
      <c r="A14" s="69"/>
      <c r="B14" s="70"/>
      <c r="C14" s="83" t="s">
        <v>63</v>
      </c>
      <c r="D14" s="84"/>
      <c r="E14" s="89" t="s">
        <v>64</v>
      </c>
      <c r="F14" s="90"/>
      <c r="G14" s="91" t="s">
        <v>65</v>
      </c>
      <c r="H14" s="92"/>
      <c r="I14" s="69"/>
      <c r="J14" s="70"/>
      <c r="K14" s="107"/>
      <c r="L14" s="108"/>
      <c r="M14" s="107"/>
      <c r="N14" s="108"/>
    </row>
    <row r="15" spans="1:14" s="11" customFormat="1" ht="18">
      <c r="A15" s="32">
        <f>'An'!I40</f>
        <v>43780</v>
      </c>
      <c r="B15" s="30" t="str">
        <f>IF(ISERROR(MATCH(A15,event_dates,0)),"",INDEX(events,MATCH(A15,event_dates,0)))</f>
        <v>Jour d'armistice</v>
      </c>
      <c r="C15" s="32">
        <f>'An'!J40</f>
        <v>43781</v>
      </c>
      <c r="D15" s="30">
        <f>IF(ISERROR(MATCH(C15,event_dates,0)),"",INDEX(events,MATCH(C15,event_dates,0)))</f>
      </c>
      <c r="E15" s="32">
        <f>'An'!K40</f>
        <v>43782</v>
      </c>
      <c r="F15" s="30">
        <f>IF(ISERROR(MATCH(E15,event_dates,0)),"",INDEX(events,MATCH(E15,event_dates,0)))</f>
      </c>
      <c r="G15" s="32">
        <f>'An'!L40</f>
        <v>43783</v>
      </c>
      <c r="H15" s="30">
        <f>IF(ISERROR(MATCH(G15,event_dates,0)),"",INDEX(events,MATCH(G15,event_dates,0)))</f>
      </c>
      <c r="I15" s="32">
        <f>'An'!M40</f>
        <v>43784</v>
      </c>
      <c r="J15" s="30">
        <f>IF(ISERROR(MATCH(I15,event_dates,0)),"",INDEX(events,MATCH(I15,event_dates,0)))</f>
      </c>
      <c r="K15" s="32">
        <f>'An'!N40</f>
        <v>43785</v>
      </c>
      <c r="L15" s="30">
        <f>IF(ISERROR(MATCH(K15,event_dates,0)),"",INDEX(events,MATCH(K15,event_dates,0)))</f>
      </c>
      <c r="M15" s="32">
        <f>'An'!O40</f>
        <v>43786</v>
      </c>
      <c r="N15" s="30">
        <f>IF(ISERROR(MATCH(M15,event_dates,0)),"",INDEX(events,MATCH(M15,event_dates,0)))</f>
      </c>
    </row>
    <row r="16" spans="1:14" s="11" customFormat="1" ht="12.75">
      <c r="A16" s="103" t="s">
        <v>53</v>
      </c>
      <c r="B16" s="104"/>
      <c r="C16" s="93" t="s">
        <v>54</v>
      </c>
      <c r="D16" s="94"/>
      <c r="E16" s="91" t="s">
        <v>55</v>
      </c>
      <c r="F16" s="92"/>
      <c r="G16" s="93" t="s">
        <v>54</v>
      </c>
      <c r="H16" s="94"/>
      <c r="I16" s="103" t="s">
        <v>53</v>
      </c>
      <c r="J16" s="104"/>
      <c r="K16" s="67"/>
      <c r="L16" s="77"/>
      <c r="M16" s="67"/>
      <c r="N16" s="77"/>
    </row>
    <row r="17" spans="1:14" s="11" customFormat="1" ht="12.75">
      <c r="A17" s="93" t="s">
        <v>56</v>
      </c>
      <c r="B17" s="94"/>
      <c r="C17" s="102"/>
      <c r="D17" s="80"/>
      <c r="E17" s="89" t="s">
        <v>57</v>
      </c>
      <c r="F17" s="90"/>
      <c r="G17" s="93" t="s">
        <v>56</v>
      </c>
      <c r="H17" s="94"/>
      <c r="I17" s="76"/>
      <c r="J17" s="77"/>
      <c r="K17" s="76"/>
      <c r="L17" s="77"/>
      <c r="M17" s="76"/>
      <c r="N17" s="77"/>
    </row>
    <row r="18" spans="1:14" s="11" customFormat="1" ht="12.75">
      <c r="A18" s="96" t="s">
        <v>58</v>
      </c>
      <c r="B18" s="97"/>
      <c r="C18" s="93" t="s">
        <v>56</v>
      </c>
      <c r="D18" s="94"/>
      <c r="E18" s="95" t="s">
        <v>59</v>
      </c>
      <c r="F18" s="90"/>
      <c r="G18" s="96" t="s">
        <v>58</v>
      </c>
      <c r="H18" s="97"/>
      <c r="I18" s="96" t="s">
        <v>58</v>
      </c>
      <c r="J18" s="97"/>
      <c r="K18" s="76"/>
      <c r="L18" s="77"/>
      <c r="M18" s="76"/>
      <c r="N18" s="77"/>
    </row>
    <row r="19" spans="1:14" s="11" customFormat="1" ht="12.75">
      <c r="A19" s="98" t="s">
        <v>60</v>
      </c>
      <c r="B19" s="99"/>
      <c r="C19" s="67"/>
      <c r="D19" s="68"/>
      <c r="E19" s="100" t="s">
        <v>61</v>
      </c>
      <c r="F19" s="101"/>
      <c r="G19" s="98" t="s">
        <v>62</v>
      </c>
      <c r="H19" s="99"/>
      <c r="I19" s="76"/>
      <c r="J19" s="77"/>
      <c r="K19" s="76"/>
      <c r="L19" s="77"/>
      <c r="M19" s="76"/>
      <c r="N19" s="77"/>
    </row>
    <row r="20" spans="1:14" s="12" customFormat="1" ht="12.75">
      <c r="A20" s="69"/>
      <c r="B20" s="70"/>
      <c r="C20" s="83" t="s">
        <v>63</v>
      </c>
      <c r="D20" s="84"/>
      <c r="E20" s="89" t="s">
        <v>64</v>
      </c>
      <c r="F20" s="90"/>
      <c r="G20" s="91" t="s">
        <v>65</v>
      </c>
      <c r="H20" s="92"/>
      <c r="I20" s="69"/>
      <c r="J20" s="70"/>
      <c r="K20" s="69"/>
      <c r="L20" s="70"/>
      <c r="M20" s="69"/>
      <c r="N20" s="70"/>
    </row>
    <row r="21" spans="1:14" s="11" customFormat="1" ht="18">
      <c r="A21" s="32">
        <f>'An'!I41</f>
        <v>43787</v>
      </c>
      <c r="B21" s="30">
        <f>IF(ISERROR(MATCH(A21,event_dates,0)),"",INDEX(events,MATCH(A21,event_dates,0)))</f>
      </c>
      <c r="C21" s="32">
        <f>'An'!J41</f>
        <v>43788</v>
      </c>
      <c r="D21" s="30">
        <f>IF(ISERROR(MATCH(C21,event_dates,0)),"",INDEX(events,MATCH(C21,event_dates,0)))</f>
      </c>
      <c r="E21" s="32">
        <f>'An'!K41</f>
        <v>43789</v>
      </c>
      <c r="F21" s="30">
        <f>IF(ISERROR(MATCH(E21,event_dates,0)),"",INDEX(events,MATCH(E21,event_dates,0)))</f>
      </c>
      <c r="G21" s="32">
        <f>'An'!L41</f>
        <v>43790</v>
      </c>
      <c r="H21" s="30">
        <f>IF(ISERROR(MATCH(G21,event_dates,0)),"",INDEX(events,MATCH(G21,event_dates,0)))</f>
      </c>
      <c r="I21" s="32">
        <f>'An'!M41</f>
        <v>43791</v>
      </c>
      <c r="J21" s="30">
        <f>IF(ISERROR(MATCH(I21,event_dates,0)),"",INDEX(events,MATCH(I21,event_dates,0)))</f>
      </c>
      <c r="K21" s="34">
        <f>'An'!N41</f>
        <v>43792</v>
      </c>
      <c r="L21" s="35">
        <f>IF(ISERROR(MATCH(K21,event_dates,0)),"",INDEX(events,MATCH(K21,event_dates,0)))</f>
      </c>
      <c r="M21" s="34">
        <f>'An'!O41</f>
        <v>43793</v>
      </c>
      <c r="N21" s="35">
        <f>IF(ISERROR(MATCH(M21,event_dates,0)),"",INDEX(events,MATCH(M21,event_dates,0)))</f>
      </c>
    </row>
    <row r="22" spans="1:14" s="11" customFormat="1" ht="12.75">
      <c r="A22" s="103" t="s">
        <v>53</v>
      </c>
      <c r="B22" s="104"/>
      <c r="C22" s="93" t="s">
        <v>54</v>
      </c>
      <c r="D22" s="94"/>
      <c r="E22" s="91" t="s">
        <v>55</v>
      </c>
      <c r="F22" s="92"/>
      <c r="G22" s="93" t="s">
        <v>54</v>
      </c>
      <c r="H22" s="94"/>
      <c r="I22" s="103" t="s">
        <v>53</v>
      </c>
      <c r="J22" s="104"/>
      <c r="K22" s="109"/>
      <c r="L22" s="106"/>
      <c r="M22" s="109"/>
      <c r="N22" s="106"/>
    </row>
    <row r="23" spans="1:14" s="11" customFormat="1" ht="12.75">
      <c r="A23" s="93" t="s">
        <v>56</v>
      </c>
      <c r="B23" s="94"/>
      <c r="C23" s="102"/>
      <c r="D23" s="80"/>
      <c r="E23" s="89" t="s">
        <v>57</v>
      </c>
      <c r="F23" s="90"/>
      <c r="G23" s="93" t="s">
        <v>56</v>
      </c>
      <c r="H23" s="94"/>
      <c r="I23" s="76"/>
      <c r="J23" s="77"/>
      <c r="K23" s="105"/>
      <c r="L23" s="106"/>
      <c r="M23" s="105"/>
      <c r="N23" s="106"/>
    </row>
    <row r="24" spans="1:14" s="11" customFormat="1" ht="12.75">
      <c r="A24" s="96" t="s">
        <v>58</v>
      </c>
      <c r="B24" s="97"/>
      <c r="C24" s="93" t="s">
        <v>56</v>
      </c>
      <c r="D24" s="94"/>
      <c r="E24" s="95" t="s">
        <v>59</v>
      </c>
      <c r="F24" s="90"/>
      <c r="G24" s="96" t="s">
        <v>58</v>
      </c>
      <c r="H24" s="97"/>
      <c r="I24" s="96" t="s">
        <v>58</v>
      </c>
      <c r="J24" s="97"/>
      <c r="K24" s="105" t="s">
        <v>76</v>
      </c>
      <c r="L24" s="106"/>
      <c r="M24" s="105"/>
      <c r="N24" s="106"/>
    </row>
    <row r="25" spans="1:14" s="11" customFormat="1" ht="12.75">
      <c r="A25" s="98" t="s">
        <v>60</v>
      </c>
      <c r="B25" s="99"/>
      <c r="C25" s="67"/>
      <c r="D25" s="68"/>
      <c r="E25" s="100" t="s">
        <v>61</v>
      </c>
      <c r="F25" s="101"/>
      <c r="G25" s="98" t="s">
        <v>62</v>
      </c>
      <c r="H25" s="99"/>
      <c r="I25" s="76"/>
      <c r="J25" s="77"/>
      <c r="K25" s="105"/>
      <c r="L25" s="106"/>
      <c r="M25" s="105"/>
      <c r="N25" s="106"/>
    </row>
    <row r="26" spans="1:14" s="12" customFormat="1" ht="12.75">
      <c r="A26" s="69"/>
      <c r="B26" s="70"/>
      <c r="C26" s="83" t="s">
        <v>63</v>
      </c>
      <c r="D26" s="84"/>
      <c r="E26" s="89" t="s">
        <v>64</v>
      </c>
      <c r="F26" s="90"/>
      <c r="G26" s="91" t="s">
        <v>65</v>
      </c>
      <c r="H26" s="92"/>
      <c r="I26" s="69"/>
      <c r="J26" s="70"/>
      <c r="K26" s="107"/>
      <c r="L26" s="108"/>
      <c r="M26" s="107"/>
      <c r="N26" s="108"/>
    </row>
    <row r="27" spans="1:14" s="11" customFormat="1" ht="18">
      <c r="A27" s="32">
        <f>'An'!I42</f>
        <v>43794</v>
      </c>
      <c r="B27" s="30">
        <f>IF(ISERROR(MATCH(A27,event_dates,0)),"",INDEX(events,MATCH(A27,event_dates,0)))</f>
      </c>
      <c r="C27" s="32">
        <f>'An'!J42</f>
        <v>43795</v>
      </c>
      <c r="D27" s="30">
        <f>IF(ISERROR(MATCH(C27,event_dates,0)),"",INDEX(events,MATCH(C27,event_dates,0)))</f>
      </c>
      <c r="E27" s="32">
        <f>'An'!K42</f>
        <v>43796</v>
      </c>
      <c r="F27" s="30">
        <f>IF(ISERROR(MATCH(E27,event_dates,0)),"",INDEX(events,MATCH(E27,event_dates,0)))</f>
      </c>
      <c r="G27" s="32">
        <f>'An'!L42</f>
        <v>43797</v>
      </c>
      <c r="H27" s="30">
        <f>IF(ISERROR(MATCH(G27,event_dates,0)),"",INDEX(events,MATCH(G27,event_dates,0)))</f>
      </c>
      <c r="I27" s="32">
        <f>'An'!M42</f>
        <v>43798</v>
      </c>
      <c r="J27" s="30">
        <f>IF(ISERROR(MATCH(I27,event_dates,0)),"",INDEX(events,MATCH(I27,event_dates,0)))</f>
      </c>
      <c r="K27" s="34">
        <f>'An'!N42</f>
        <v>43799</v>
      </c>
      <c r="L27" s="35">
        <f>IF(ISERROR(MATCH(K27,event_dates,0)),"",INDEX(events,MATCH(K27,event_dates,0)))</f>
      </c>
      <c r="M27" s="32">
        <f>'An'!O42</f>
      </c>
      <c r="N27" s="30">
        <f>IF(ISERROR(MATCH(M27,event_dates,0)),"",INDEX(events,MATCH(M27,event_dates,0)))</f>
      </c>
    </row>
    <row r="28" spans="1:14" s="11" customFormat="1" ht="12.75">
      <c r="A28" s="103" t="s">
        <v>53</v>
      </c>
      <c r="B28" s="104"/>
      <c r="C28" s="93" t="s">
        <v>54</v>
      </c>
      <c r="D28" s="94"/>
      <c r="E28" s="91" t="s">
        <v>55</v>
      </c>
      <c r="F28" s="92"/>
      <c r="G28" s="93" t="s">
        <v>54</v>
      </c>
      <c r="H28" s="94"/>
      <c r="I28" s="103" t="s">
        <v>53</v>
      </c>
      <c r="J28" s="104"/>
      <c r="K28" s="109"/>
      <c r="L28" s="106"/>
      <c r="M28" s="67"/>
      <c r="N28" s="77"/>
    </row>
    <row r="29" spans="1:14" s="11" customFormat="1" ht="12.75">
      <c r="A29" s="93" t="s">
        <v>56</v>
      </c>
      <c r="B29" s="94"/>
      <c r="C29" s="102"/>
      <c r="D29" s="80"/>
      <c r="E29" s="89" t="s">
        <v>57</v>
      </c>
      <c r="F29" s="90"/>
      <c r="G29" s="93" t="s">
        <v>56</v>
      </c>
      <c r="H29" s="94"/>
      <c r="I29" s="76"/>
      <c r="J29" s="77"/>
      <c r="K29" s="105" t="s">
        <v>85</v>
      </c>
      <c r="L29" s="106"/>
      <c r="M29" s="76"/>
      <c r="N29" s="77"/>
    </row>
    <row r="30" spans="1:14" s="11" customFormat="1" ht="12.75">
      <c r="A30" s="96" t="s">
        <v>58</v>
      </c>
      <c r="B30" s="97"/>
      <c r="C30" s="93" t="s">
        <v>56</v>
      </c>
      <c r="D30" s="94"/>
      <c r="E30" s="95" t="s">
        <v>59</v>
      </c>
      <c r="F30" s="90"/>
      <c r="G30" s="96" t="s">
        <v>58</v>
      </c>
      <c r="H30" s="97"/>
      <c r="I30" s="96" t="s">
        <v>58</v>
      </c>
      <c r="J30" s="97"/>
      <c r="K30" s="105"/>
      <c r="L30" s="106"/>
      <c r="M30" s="76"/>
      <c r="N30" s="77"/>
    </row>
    <row r="31" spans="1:14" s="11" customFormat="1" ht="12.75">
      <c r="A31" s="98" t="s">
        <v>60</v>
      </c>
      <c r="B31" s="99"/>
      <c r="C31" s="67"/>
      <c r="D31" s="68"/>
      <c r="E31" s="100" t="s">
        <v>61</v>
      </c>
      <c r="F31" s="101"/>
      <c r="G31" s="98" t="s">
        <v>62</v>
      </c>
      <c r="H31" s="99"/>
      <c r="I31" s="76"/>
      <c r="J31" s="77"/>
      <c r="K31" s="105"/>
      <c r="L31" s="106"/>
      <c r="M31" s="76"/>
      <c r="N31" s="77"/>
    </row>
    <row r="32" spans="1:14" s="12" customFormat="1" ht="12.75">
      <c r="A32" s="69"/>
      <c r="B32" s="70"/>
      <c r="C32" s="83" t="s">
        <v>63</v>
      </c>
      <c r="D32" s="84"/>
      <c r="E32" s="89" t="s">
        <v>64</v>
      </c>
      <c r="F32" s="90"/>
      <c r="G32" s="91" t="s">
        <v>65</v>
      </c>
      <c r="H32" s="92"/>
      <c r="I32" s="69"/>
      <c r="J32" s="70"/>
      <c r="K32" s="107"/>
      <c r="L32" s="108"/>
      <c r="M32" s="69"/>
      <c r="N32" s="70"/>
    </row>
    <row r="33" spans="1:14" ht="18">
      <c r="A33" s="32">
        <f>'An'!I43</f>
      </c>
      <c r="B33" s="30">
        <f>IF(ISERROR(MATCH(A33,event_dates,0)),"",INDEX(events,MATCH(A33,event_dates,0)))</f>
      </c>
      <c r="C33" s="32">
        <f>'An'!J43</f>
      </c>
      <c r="D33" s="30">
        <f>IF(ISERROR(MATCH(C33,event_dates,0)),"",INDEX(events,MATCH(C33,event_dates,0)))</f>
      </c>
      <c r="E33" s="20" t="s">
        <v>4</v>
      </c>
      <c r="F33" s="7"/>
      <c r="G33" s="17"/>
      <c r="H33" s="17"/>
      <c r="I33" s="17"/>
      <c r="J33" s="17"/>
      <c r="K33" s="17"/>
      <c r="L33" s="17"/>
      <c r="M33" s="17"/>
      <c r="N33" s="21"/>
    </row>
    <row r="34" spans="1:14" ht="12.75">
      <c r="A34" s="81">
        <f ca="1">IF(ISERROR(MATCH(A33,event_dates,0)+MATCH(A33,OFFSET(event_dates,MATCH(A33,event_dates,0),0,500,1),0)),"",INDEX(events,MATCH(A33,event_dates,0)+MATCH(A33,OFFSET(event_dates,MATCH(A33,event_dates,0),0,500,1),0)))</f>
      </c>
      <c r="B34" s="80"/>
      <c r="C34" s="81">
        <f ca="1">IF(ISERROR(MATCH(C33,event_dates,0)+MATCH(C33,OFFSET(event_dates,MATCH(C33,event_dates,0),0,500,1),0)),"",INDEX(events,MATCH(C33,event_dates,0)+MATCH(C33,OFFSET(event_dates,MATCH(C33,event_dates,0),0,500,1),0)))</f>
      </c>
      <c r="D34" s="80"/>
      <c r="E34" s="14"/>
      <c r="F34" s="13"/>
      <c r="G34" s="13"/>
      <c r="H34" s="13"/>
      <c r="I34" s="13"/>
      <c r="J34" s="13"/>
      <c r="K34" s="13"/>
      <c r="L34" s="13"/>
      <c r="M34" s="13"/>
      <c r="N34" s="15"/>
    </row>
    <row r="35" spans="1:14" ht="12.75">
      <c r="A35" s="79"/>
      <c r="B35" s="80"/>
      <c r="C35" s="79"/>
      <c r="D35" s="80"/>
      <c r="E35" s="14"/>
      <c r="F35" s="13"/>
      <c r="G35" s="13"/>
      <c r="H35" s="13"/>
      <c r="I35" s="13"/>
      <c r="J35" s="13"/>
      <c r="K35" s="13"/>
      <c r="L35" s="13"/>
      <c r="M35" s="13"/>
      <c r="N35" s="15"/>
    </row>
    <row r="36" spans="1:14" ht="12.75">
      <c r="A36" s="79"/>
      <c r="B36" s="80"/>
      <c r="C36" s="79"/>
      <c r="D36" s="80"/>
      <c r="E36" s="14"/>
      <c r="F36" s="13"/>
      <c r="G36" s="13"/>
      <c r="H36" s="13"/>
      <c r="I36" s="13"/>
      <c r="J36" s="13"/>
      <c r="K36" s="13"/>
      <c r="L36" s="13"/>
      <c r="M36" s="13"/>
      <c r="N36" s="15"/>
    </row>
    <row r="37" spans="1:14" ht="12.75">
      <c r="A37" s="79" t="s">
        <v>3</v>
      </c>
      <c r="B37" s="80"/>
      <c r="C37" s="79" t="s">
        <v>3</v>
      </c>
      <c r="D37" s="80"/>
      <c r="E37" s="14"/>
      <c r="F37" s="13"/>
      <c r="G37" s="13"/>
      <c r="H37" s="13"/>
      <c r="I37" s="13"/>
      <c r="J37" s="13"/>
      <c r="K37" s="13"/>
      <c r="L37" s="13"/>
      <c r="M37" s="73"/>
      <c r="N37" s="74"/>
    </row>
    <row r="38" spans="1:14" ht="12.75">
      <c r="A38" s="85" t="s">
        <v>3</v>
      </c>
      <c r="B38" s="86"/>
      <c r="C38" s="87" t="s">
        <v>0</v>
      </c>
      <c r="D38" s="88"/>
      <c r="E38" s="18"/>
      <c r="F38" s="16"/>
      <c r="G38" s="16"/>
      <c r="H38" s="16"/>
      <c r="I38" s="16"/>
      <c r="J38" s="16"/>
      <c r="K38" s="71"/>
      <c r="L38" s="71"/>
      <c r="M38" s="71"/>
      <c r="N38" s="72"/>
    </row>
  </sheetData>
  <sheetProtection/>
  <mergeCells count="196">
    <mergeCell ref="M2:N2"/>
    <mergeCell ref="A2:B2"/>
    <mergeCell ref="C2:D2"/>
    <mergeCell ref="E2:F2"/>
    <mergeCell ref="G2:H2"/>
    <mergeCell ref="A4:B4"/>
    <mergeCell ref="C4:D4"/>
    <mergeCell ref="E4:F4"/>
    <mergeCell ref="G4:H4"/>
    <mergeCell ref="I2:J2"/>
    <mergeCell ref="K2:L2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M8:N8"/>
    <mergeCell ref="C6:D6"/>
    <mergeCell ref="A8:B8"/>
    <mergeCell ref="C8:D8"/>
    <mergeCell ref="E8:F8"/>
    <mergeCell ref="G8:H8"/>
    <mergeCell ref="I6:J6"/>
    <mergeCell ref="K10:L10"/>
    <mergeCell ref="K6:L6"/>
    <mergeCell ref="E6:F6"/>
    <mergeCell ref="G6:H6"/>
    <mergeCell ref="I8:J8"/>
    <mergeCell ref="K8:L8"/>
    <mergeCell ref="M10:N10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A13:B13"/>
    <mergeCell ref="C13:D13"/>
    <mergeCell ref="E13:F13"/>
    <mergeCell ref="G13:H13"/>
    <mergeCell ref="I11:J11"/>
    <mergeCell ref="A10:B10"/>
    <mergeCell ref="E10:F10"/>
    <mergeCell ref="G10:H10"/>
    <mergeCell ref="I10:J10"/>
    <mergeCell ref="C10:D10"/>
    <mergeCell ref="K11:L11"/>
    <mergeCell ref="E11:F11"/>
    <mergeCell ref="G11:H11"/>
    <mergeCell ref="I13:J13"/>
    <mergeCell ref="K13:L13"/>
    <mergeCell ref="M13:N13"/>
    <mergeCell ref="A14:B14"/>
    <mergeCell ref="C14:D14"/>
    <mergeCell ref="E14:F14"/>
    <mergeCell ref="G14:H14"/>
    <mergeCell ref="I14:J14"/>
    <mergeCell ref="K14:L14"/>
    <mergeCell ref="M14:N14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A18:B18"/>
    <mergeCell ref="C18:D18"/>
    <mergeCell ref="E18:F18"/>
    <mergeCell ref="G18:H18"/>
    <mergeCell ref="I16:J16"/>
    <mergeCell ref="K16:L16"/>
    <mergeCell ref="E16:F16"/>
    <mergeCell ref="G16:H16"/>
    <mergeCell ref="I18:J18"/>
    <mergeCell ref="K18:L18"/>
    <mergeCell ref="M18:N18"/>
    <mergeCell ref="A19:B19"/>
    <mergeCell ref="C19:D19"/>
    <mergeCell ref="E19:F19"/>
    <mergeCell ref="G19:H19"/>
    <mergeCell ref="I19:J19"/>
    <mergeCell ref="K19:L19"/>
    <mergeCell ref="M19:N19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A23:B23"/>
    <mergeCell ref="C23:D23"/>
    <mergeCell ref="E23:F23"/>
    <mergeCell ref="G23:H23"/>
    <mergeCell ref="I20:J20"/>
    <mergeCell ref="K20:L20"/>
    <mergeCell ref="E20:F20"/>
    <mergeCell ref="G20:H20"/>
    <mergeCell ref="I23:J23"/>
    <mergeCell ref="K23:L23"/>
    <mergeCell ref="M23:N23"/>
    <mergeCell ref="A24:B24"/>
    <mergeCell ref="C24:D24"/>
    <mergeCell ref="E24:F24"/>
    <mergeCell ref="G24:H24"/>
    <mergeCell ref="I24:J24"/>
    <mergeCell ref="K24:L24"/>
    <mergeCell ref="M24:N24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A28:B28"/>
    <mergeCell ref="C28:D28"/>
    <mergeCell ref="E28:F28"/>
    <mergeCell ref="G28:H28"/>
    <mergeCell ref="I25:J25"/>
    <mergeCell ref="K25:L25"/>
    <mergeCell ref="E25:F25"/>
    <mergeCell ref="G25:H25"/>
    <mergeCell ref="I28:J28"/>
    <mergeCell ref="K28:L28"/>
    <mergeCell ref="M28:N28"/>
    <mergeCell ref="A29:B29"/>
    <mergeCell ref="C29:D29"/>
    <mergeCell ref="E29:F29"/>
    <mergeCell ref="G29:H29"/>
    <mergeCell ref="I29:J29"/>
    <mergeCell ref="K29:L29"/>
    <mergeCell ref="M29:N29"/>
    <mergeCell ref="K30:L30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E32:F32"/>
    <mergeCell ref="G32:H32"/>
    <mergeCell ref="I30:J30"/>
    <mergeCell ref="C30:D30"/>
    <mergeCell ref="E30:F30"/>
    <mergeCell ref="G30:H30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C11:D11"/>
    <mergeCell ref="M37:N37"/>
    <mergeCell ref="K38:N38"/>
    <mergeCell ref="H1:N1"/>
    <mergeCell ref="A1:G1"/>
    <mergeCell ref="A37:B37"/>
    <mergeCell ref="C37:D37"/>
    <mergeCell ref="I32:J32"/>
    <mergeCell ref="K32:L32"/>
    <mergeCell ref="M32:N32"/>
  </mergeCells>
  <hyperlinks>
    <hyperlink ref="A1:G1" location="An!A1" display="An!A1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1"/>
  <ignoredErrors>
    <ignoredError sqref="C3:L3 M3:N3 C37:J38 C15:L15 C21:L21 C9:L9 M9:N9 M15:N15 M21:N21 C27:G27 M27:N36 C33:L36 I27:L2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tabSelected="1" zoomScalePageLayoutView="0" workbookViewId="0" topLeftCell="A10">
      <selection activeCell="A22" sqref="A22:J26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1" customFormat="1" ht="49.5" customHeight="1">
      <c r="A1" s="78" t="str">
        <f>IF('An'!$Q$4="","",'An'!$Q$4)</f>
        <v>Planning Salle Mosaïque</v>
      </c>
      <c r="B1" s="78"/>
      <c r="C1" s="78"/>
      <c r="D1" s="78"/>
      <c r="E1" s="78"/>
      <c r="F1" s="78"/>
      <c r="G1" s="78"/>
      <c r="H1" s="116">
        <f>'An'!Q36</f>
        <v>43800</v>
      </c>
      <c r="I1" s="116"/>
      <c r="J1" s="116"/>
      <c r="K1" s="116"/>
      <c r="L1" s="116"/>
      <c r="M1" s="116"/>
      <c r="N1" s="116"/>
    </row>
    <row r="2" spans="1:14" s="11" customFormat="1" ht="15.75">
      <c r="A2" s="115" t="str">
        <f>Janvier!A2:B2</f>
        <v>lundi</v>
      </c>
      <c r="B2" s="113"/>
      <c r="C2" s="113" t="str">
        <f>Janvier!C2:D2</f>
        <v>mardi</v>
      </c>
      <c r="D2" s="113"/>
      <c r="E2" s="113" t="str">
        <f>Janvier!E2:F2</f>
        <v>mercredi</v>
      </c>
      <c r="F2" s="113"/>
      <c r="G2" s="113" t="str">
        <f>Janvier!G2:H2</f>
        <v>jeudi</v>
      </c>
      <c r="H2" s="113"/>
      <c r="I2" s="113" t="str">
        <f>Janvier!I2:J2</f>
        <v>vendredi</v>
      </c>
      <c r="J2" s="113"/>
      <c r="K2" s="113" t="str">
        <f>Janvier!K2:L2</f>
        <v>samedi</v>
      </c>
      <c r="L2" s="113"/>
      <c r="M2" s="113" t="str">
        <f>Janvier!M2:N2</f>
        <v>dimanche</v>
      </c>
      <c r="N2" s="114"/>
    </row>
    <row r="3" spans="1:14" s="11" customFormat="1" ht="18">
      <c r="A3" s="32">
        <f>'An'!Q38</f>
      </c>
      <c r="B3" s="30">
        <f>IF(ISERROR(MATCH(A3,event_dates,0)),"",INDEX(events,MATCH(A3,event_dates,0)))</f>
      </c>
      <c r="C3" s="32">
        <f>'An'!R38</f>
      </c>
      <c r="D3" s="30">
        <f>IF(ISERROR(MATCH(C3,event_dates,0)),"",INDEX(events,MATCH(C3,event_dates,0)))</f>
      </c>
      <c r="E3" s="32">
        <f>'An'!S38</f>
      </c>
      <c r="F3" s="30">
        <f>IF(ISERROR(MATCH(E3,event_dates,0)),"",INDEX(events,MATCH(E3,event_dates,0)))</f>
      </c>
      <c r="G3" s="32">
        <f>'An'!T38</f>
      </c>
      <c r="H3" s="30">
        <f>IF(ISERROR(MATCH(G3,event_dates,0)),"",INDEX(events,MATCH(G3,event_dates,0)))</f>
      </c>
      <c r="I3" s="32">
        <f>'An'!U38</f>
      </c>
      <c r="J3" s="30">
        <f>IF(ISERROR(MATCH(I3,event_dates,0)),"",INDEX(events,MATCH(I3,event_dates,0)))</f>
      </c>
      <c r="K3" s="32">
        <f>'An'!V38</f>
      </c>
      <c r="L3" s="30">
        <f>IF(ISERROR(MATCH(K3,event_dates,0)),"",INDEX(events,MATCH(K3,event_dates,0)))</f>
      </c>
      <c r="M3" s="34">
        <f>'An'!W38</f>
        <v>43800</v>
      </c>
      <c r="N3" s="35">
        <f>IF(ISERROR(MATCH(M3,event_dates,0)),"",INDEX(events,MATCH(M3,event_dates,0)))</f>
      </c>
    </row>
    <row r="4" spans="1:14" s="11" customFormat="1" ht="12.75">
      <c r="A4" s="67"/>
      <c r="B4" s="77"/>
      <c r="C4" s="67"/>
      <c r="D4" s="68"/>
      <c r="E4" s="67"/>
      <c r="F4" s="77"/>
      <c r="G4" s="67"/>
      <c r="H4" s="77"/>
      <c r="I4" s="67"/>
      <c r="J4" s="77"/>
      <c r="K4" s="67"/>
      <c r="L4" s="77"/>
      <c r="M4" s="109"/>
      <c r="N4" s="106"/>
    </row>
    <row r="5" spans="1:14" s="11" customFormat="1" ht="12.75">
      <c r="A5" s="76"/>
      <c r="B5" s="77"/>
      <c r="C5" s="67"/>
      <c r="D5" s="68"/>
      <c r="E5" s="76"/>
      <c r="F5" s="77"/>
      <c r="G5" s="76"/>
      <c r="H5" s="77"/>
      <c r="I5" s="76"/>
      <c r="J5" s="77"/>
      <c r="K5" s="76"/>
      <c r="L5" s="77"/>
      <c r="M5" s="105" t="s">
        <v>87</v>
      </c>
      <c r="N5" s="106"/>
    </row>
    <row r="6" spans="1:14" s="11" customFormat="1" ht="12.75">
      <c r="A6" s="76"/>
      <c r="B6" s="77"/>
      <c r="C6" s="76"/>
      <c r="D6" s="77"/>
      <c r="E6" s="76"/>
      <c r="F6" s="77"/>
      <c r="G6" s="76"/>
      <c r="H6" s="77"/>
      <c r="I6" s="76"/>
      <c r="J6" s="77"/>
      <c r="K6" s="76"/>
      <c r="L6" s="77"/>
      <c r="M6" s="105"/>
      <c r="N6" s="106"/>
    </row>
    <row r="7" spans="1:14" s="11" customFormat="1" ht="12.75">
      <c r="A7" s="76"/>
      <c r="B7" s="77"/>
      <c r="C7" s="76"/>
      <c r="D7" s="77"/>
      <c r="E7" s="76"/>
      <c r="F7" s="77"/>
      <c r="G7" s="76"/>
      <c r="H7" s="77"/>
      <c r="I7" s="76"/>
      <c r="J7" s="77"/>
      <c r="K7" s="76"/>
      <c r="L7" s="77"/>
      <c r="M7" s="105"/>
      <c r="N7" s="106"/>
    </row>
    <row r="8" spans="1:14" s="12" customFormat="1" ht="12.75">
      <c r="A8" s="69"/>
      <c r="B8" s="70"/>
      <c r="C8" s="69"/>
      <c r="D8" s="70"/>
      <c r="E8" s="69"/>
      <c r="F8" s="70"/>
      <c r="G8" s="69"/>
      <c r="H8" s="70"/>
      <c r="I8" s="69"/>
      <c r="J8" s="70"/>
      <c r="K8" s="69"/>
      <c r="L8" s="70"/>
      <c r="M8" s="107"/>
      <c r="N8" s="108"/>
    </row>
    <row r="9" spans="1:14" s="11" customFormat="1" ht="18">
      <c r="A9" s="32">
        <f>'An'!Q39</f>
        <v>43801</v>
      </c>
      <c r="B9" s="30">
        <f>IF(ISERROR(MATCH(A9,event_dates,0)),"",INDEX(events,MATCH(A9,event_dates,0)))</f>
      </c>
      <c r="C9" s="32">
        <f>'An'!R39</f>
        <v>43802</v>
      </c>
      <c r="D9" s="30">
        <f>IF(ISERROR(MATCH(C9,event_dates,0)),"",INDEX(events,MATCH(C9,event_dates,0)))</f>
      </c>
      <c r="E9" s="32">
        <f>'An'!S39</f>
        <v>43803</v>
      </c>
      <c r="F9" s="30">
        <f>IF(ISERROR(MATCH(E9,event_dates,0)),"",INDEX(events,MATCH(E9,event_dates,0)))</f>
      </c>
      <c r="G9" s="32">
        <f>'An'!T39</f>
        <v>43804</v>
      </c>
      <c r="H9" s="30">
        <f>IF(ISERROR(MATCH(G9,event_dates,0)),"",INDEX(events,MATCH(G9,event_dates,0)))</f>
      </c>
      <c r="I9" s="32">
        <f>'An'!U39</f>
        <v>43805</v>
      </c>
      <c r="J9" s="30">
        <f>IF(ISERROR(MATCH(I9,event_dates,0)),"",INDEX(events,MATCH(I9,event_dates,0)))</f>
      </c>
      <c r="K9" s="34">
        <f>'An'!V39</f>
        <v>43806</v>
      </c>
      <c r="L9" s="35">
        <f>IF(ISERROR(MATCH(K9,event_dates,0)),"",INDEX(events,MATCH(K9,event_dates,0)))</f>
      </c>
      <c r="M9" s="34">
        <f>'An'!W39</f>
        <v>43807</v>
      </c>
      <c r="N9" s="35">
        <f>IF(ISERROR(MATCH(M9,event_dates,0)),"",INDEX(events,MATCH(M9,event_dates,0)))</f>
      </c>
    </row>
    <row r="10" spans="1:14" s="11" customFormat="1" ht="12.75">
      <c r="A10" s="103" t="s">
        <v>53</v>
      </c>
      <c r="B10" s="104"/>
      <c r="C10" s="93" t="s">
        <v>54</v>
      </c>
      <c r="D10" s="94"/>
      <c r="E10" s="91" t="s">
        <v>55</v>
      </c>
      <c r="F10" s="92"/>
      <c r="G10" s="93" t="s">
        <v>54</v>
      </c>
      <c r="H10" s="94"/>
      <c r="I10" s="103" t="s">
        <v>53</v>
      </c>
      <c r="J10" s="104"/>
      <c r="K10" s="109"/>
      <c r="L10" s="106"/>
      <c r="M10" s="109"/>
      <c r="N10" s="106"/>
    </row>
    <row r="11" spans="1:14" s="11" customFormat="1" ht="12.75">
      <c r="A11" s="93" t="s">
        <v>56</v>
      </c>
      <c r="B11" s="94"/>
      <c r="C11" s="102"/>
      <c r="D11" s="80"/>
      <c r="E11" s="89" t="s">
        <v>57</v>
      </c>
      <c r="F11" s="90"/>
      <c r="G11" s="93" t="s">
        <v>56</v>
      </c>
      <c r="H11" s="94"/>
      <c r="I11" s="76"/>
      <c r="J11" s="77"/>
      <c r="K11" s="105" t="s">
        <v>84</v>
      </c>
      <c r="L11" s="106"/>
      <c r="M11" s="105"/>
      <c r="N11" s="106"/>
    </row>
    <row r="12" spans="1:14" s="11" customFormat="1" ht="12.75">
      <c r="A12" s="96" t="s">
        <v>58</v>
      </c>
      <c r="B12" s="97"/>
      <c r="C12" s="93" t="s">
        <v>56</v>
      </c>
      <c r="D12" s="94"/>
      <c r="E12" s="95" t="s">
        <v>59</v>
      </c>
      <c r="F12" s="90"/>
      <c r="G12" s="96" t="s">
        <v>58</v>
      </c>
      <c r="H12" s="97"/>
      <c r="I12" s="96" t="s">
        <v>58</v>
      </c>
      <c r="J12" s="97"/>
      <c r="K12" s="105"/>
      <c r="L12" s="106"/>
      <c r="M12" s="105"/>
      <c r="N12" s="106"/>
    </row>
    <row r="13" spans="1:14" s="11" customFormat="1" ht="12.75">
      <c r="A13" s="98" t="s">
        <v>60</v>
      </c>
      <c r="B13" s="99"/>
      <c r="C13" s="67"/>
      <c r="D13" s="68"/>
      <c r="E13" s="100" t="s">
        <v>61</v>
      </c>
      <c r="F13" s="101"/>
      <c r="G13" s="98" t="s">
        <v>62</v>
      </c>
      <c r="H13" s="99"/>
      <c r="I13" s="76"/>
      <c r="J13" s="77"/>
      <c r="K13" s="105"/>
      <c r="L13" s="106"/>
      <c r="M13" s="105"/>
      <c r="N13" s="106"/>
    </row>
    <row r="14" spans="1:14" s="12" customFormat="1" ht="12.75">
      <c r="A14" s="69"/>
      <c r="B14" s="70"/>
      <c r="C14" s="83" t="s">
        <v>63</v>
      </c>
      <c r="D14" s="84"/>
      <c r="E14" s="89" t="s">
        <v>64</v>
      </c>
      <c r="F14" s="90"/>
      <c r="G14" s="91" t="s">
        <v>65</v>
      </c>
      <c r="H14" s="92"/>
      <c r="I14" s="69"/>
      <c r="J14" s="70"/>
      <c r="K14" s="107"/>
      <c r="L14" s="108"/>
      <c r="M14" s="107"/>
      <c r="N14" s="108"/>
    </row>
    <row r="15" spans="1:14" s="11" customFormat="1" ht="18">
      <c r="A15" s="32">
        <f>'An'!Q40</f>
        <v>43808</v>
      </c>
      <c r="B15" s="30">
        <f>IF(ISERROR(MATCH(A15,event_dates,0)),"",INDEX(events,MATCH(A15,event_dates,0)))</f>
      </c>
      <c r="C15" s="32">
        <f>'An'!R40</f>
        <v>43809</v>
      </c>
      <c r="D15" s="30">
        <f>IF(ISERROR(MATCH(C15,event_dates,0)),"",INDEX(events,MATCH(C15,event_dates,0)))</f>
      </c>
      <c r="E15" s="32">
        <f>'An'!S40</f>
        <v>43810</v>
      </c>
      <c r="F15" s="30">
        <f>IF(ISERROR(MATCH(E15,event_dates,0)),"",INDEX(events,MATCH(E15,event_dates,0)))</f>
      </c>
      <c r="G15" s="32">
        <f>'An'!T40</f>
        <v>43811</v>
      </c>
      <c r="H15" s="30">
        <f>IF(ISERROR(MATCH(G15,event_dates,0)),"",INDEX(events,MATCH(G15,event_dates,0)))</f>
      </c>
      <c r="I15" s="32">
        <f>'An'!U40</f>
        <v>43812</v>
      </c>
      <c r="J15" s="30">
        <f>IF(ISERROR(MATCH(I15,event_dates,0)),"",INDEX(events,MATCH(I15,event_dates,0)))</f>
      </c>
      <c r="K15" s="32">
        <f>'An'!V40</f>
        <v>43813</v>
      </c>
      <c r="L15" s="30">
        <f>IF(ISERROR(MATCH(K15,event_dates,0)),"",INDEX(events,MATCH(K15,event_dates,0)))</f>
      </c>
      <c r="M15" s="32">
        <f>'An'!W40</f>
        <v>43814</v>
      </c>
      <c r="N15" s="30">
        <f>IF(ISERROR(MATCH(M15,event_dates,0)),"",INDEX(events,MATCH(M15,event_dates,0)))</f>
      </c>
    </row>
    <row r="16" spans="1:14" s="11" customFormat="1" ht="12.75">
      <c r="A16" s="103" t="s">
        <v>53</v>
      </c>
      <c r="B16" s="104"/>
      <c r="C16" s="93" t="s">
        <v>54</v>
      </c>
      <c r="D16" s="94"/>
      <c r="E16" s="91" t="s">
        <v>55</v>
      </c>
      <c r="F16" s="92"/>
      <c r="G16" s="93" t="s">
        <v>54</v>
      </c>
      <c r="H16" s="94"/>
      <c r="I16" s="103" t="s">
        <v>53</v>
      </c>
      <c r="J16" s="104"/>
      <c r="K16" s="67"/>
      <c r="L16" s="77"/>
      <c r="M16" s="67"/>
      <c r="N16" s="77"/>
    </row>
    <row r="17" spans="1:14" s="11" customFormat="1" ht="12.75">
      <c r="A17" s="93" t="s">
        <v>56</v>
      </c>
      <c r="B17" s="94"/>
      <c r="C17" s="102"/>
      <c r="D17" s="80"/>
      <c r="E17" s="89" t="s">
        <v>57</v>
      </c>
      <c r="F17" s="90"/>
      <c r="G17" s="93" t="s">
        <v>56</v>
      </c>
      <c r="H17" s="94"/>
      <c r="I17" s="76"/>
      <c r="J17" s="77"/>
      <c r="K17" s="76"/>
      <c r="L17" s="77"/>
      <c r="M17" s="76"/>
      <c r="N17" s="77"/>
    </row>
    <row r="18" spans="1:14" s="11" customFormat="1" ht="12.75">
      <c r="A18" s="96" t="s">
        <v>58</v>
      </c>
      <c r="B18" s="97"/>
      <c r="C18" s="93" t="s">
        <v>56</v>
      </c>
      <c r="D18" s="94"/>
      <c r="E18" s="95" t="s">
        <v>59</v>
      </c>
      <c r="F18" s="90"/>
      <c r="G18" s="96" t="s">
        <v>58</v>
      </c>
      <c r="H18" s="97"/>
      <c r="I18" s="96" t="s">
        <v>58</v>
      </c>
      <c r="J18" s="97"/>
      <c r="K18" s="76"/>
      <c r="L18" s="77"/>
      <c r="M18" s="76"/>
      <c r="N18" s="77"/>
    </row>
    <row r="19" spans="1:14" s="11" customFormat="1" ht="12.75">
      <c r="A19" s="98" t="s">
        <v>60</v>
      </c>
      <c r="B19" s="99"/>
      <c r="C19" s="67"/>
      <c r="D19" s="68"/>
      <c r="E19" s="100" t="s">
        <v>61</v>
      </c>
      <c r="F19" s="101"/>
      <c r="G19" s="98" t="s">
        <v>62</v>
      </c>
      <c r="H19" s="99"/>
      <c r="I19" s="76"/>
      <c r="J19" s="77"/>
      <c r="K19" s="76"/>
      <c r="L19" s="77"/>
      <c r="M19" s="76"/>
      <c r="N19" s="77"/>
    </row>
    <row r="20" spans="1:14" s="12" customFormat="1" ht="12.75">
      <c r="A20" s="69"/>
      <c r="B20" s="70"/>
      <c r="C20" s="83" t="s">
        <v>63</v>
      </c>
      <c r="D20" s="84"/>
      <c r="E20" s="89" t="s">
        <v>64</v>
      </c>
      <c r="F20" s="90"/>
      <c r="G20" s="91" t="s">
        <v>65</v>
      </c>
      <c r="H20" s="92"/>
      <c r="I20" s="69"/>
      <c r="J20" s="70"/>
      <c r="K20" s="69"/>
      <c r="L20" s="70"/>
      <c r="M20" s="69"/>
      <c r="N20" s="70"/>
    </row>
    <row r="21" spans="1:14" s="11" customFormat="1" ht="18">
      <c r="A21" s="32">
        <f>'An'!Q41</f>
        <v>43815</v>
      </c>
      <c r="B21" s="30">
        <f>IF(ISERROR(MATCH(A21,event_dates,0)),"",INDEX(events,MATCH(A21,event_dates,0)))</f>
      </c>
      <c r="C21" s="32">
        <f>'An'!R41</f>
        <v>43816</v>
      </c>
      <c r="D21" s="30">
        <f>IF(ISERROR(MATCH(C21,event_dates,0)),"",INDEX(events,MATCH(C21,event_dates,0)))</f>
      </c>
      <c r="E21" s="32">
        <f>'An'!S41</f>
        <v>43817</v>
      </c>
      <c r="F21" s="30">
        <f>IF(ISERROR(MATCH(E21,event_dates,0)),"",INDEX(events,MATCH(E21,event_dates,0)))</f>
      </c>
      <c r="G21" s="32">
        <f>'An'!T41</f>
        <v>43818</v>
      </c>
      <c r="H21" s="30">
        <f>IF(ISERROR(MATCH(G21,event_dates,0)),"",INDEX(events,MATCH(G21,event_dates,0)))</f>
      </c>
      <c r="I21" s="32">
        <f>'An'!U41</f>
        <v>43819</v>
      </c>
      <c r="J21" s="30">
        <f>IF(ISERROR(MATCH(I21,event_dates,0)),"",INDEX(events,MATCH(I21,event_dates,0)))</f>
      </c>
      <c r="K21" s="32">
        <f>'An'!V41</f>
        <v>43820</v>
      </c>
      <c r="L21" s="30">
        <f>IF(ISERROR(MATCH(K21,event_dates,0)),"",INDEX(events,MATCH(K21,event_dates,0)))</f>
      </c>
      <c r="M21" s="32">
        <f>'An'!W41</f>
        <v>43821</v>
      </c>
      <c r="N21" s="30" t="str">
        <f>IF(ISERROR(MATCH(M21,event_dates,0)),"",INDEX(events,MATCH(M21,event_dates,0)))</f>
        <v>décembre solstice</v>
      </c>
    </row>
    <row r="22" spans="1:14" s="11" customFormat="1" ht="12.75">
      <c r="A22" s="103" t="s">
        <v>53</v>
      </c>
      <c r="B22" s="104"/>
      <c r="C22" s="93" t="s">
        <v>54</v>
      </c>
      <c r="D22" s="94"/>
      <c r="E22" s="91" t="s">
        <v>55</v>
      </c>
      <c r="F22" s="92"/>
      <c r="G22" s="93" t="s">
        <v>54</v>
      </c>
      <c r="H22" s="94"/>
      <c r="I22" s="103" t="s">
        <v>53</v>
      </c>
      <c r="J22" s="104"/>
      <c r="K22" s="67"/>
      <c r="L22" s="77"/>
      <c r="M22" s="67"/>
      <c r="N22" s="77"/>
    </row>
    <row r="23" spans="1:14" s="11" customFormat="1" ht="12.75">
      <c r="A23" s="93" t="s">
        <v>56</v>
      </c>
      <c r="B23" s="94"/>
      <c r="C23" s="102"/>
      <c r="D23" s="80"/>
      <c r="E23" s="89" t="s">
        <v>57</v>
      </c>
      <c r="F23" s="90"/>
      <c r="G23" s="93" t="s">
        <v>56</v>
      </c>
      <c r="H23" s="94"/>
      <c r="I23" s="76"/>
      <c r="J23" s="77"/>
      <c r="K23" s="76"/>
      <c r="L23" s="77"/>
      <c r="M23" s="76"/>
      <c r="N23" s="77"/>
    </row>
    <row r="24" spans="1:14" s="11" customFormat="1" ht="12.75">
      <c r="A24" s="96" t="s">
        <v>58</v>
      </c>
      <c r="B24" s="97"/>
      <c r="C24" s="93" t="s">
        <v>56</v>
      </c>
      <c r="D24" s="94"/>
      <c r="E24" s="95" t="s">
        <v>59</v>
      </c>
      <c r="F24" s="90"/>
      <c r="G24" s="96" t="s">
        <v>58</v>
      </c>
      <c r="H24" s="97"/>
      <c r="I24" s="96" t="s">
        <v>58</v>
      </c>
      <c r="J24" s="97"/>
      <c r="K24" s="76"/>
      <c r="L24" s="77"/>
      <c r="M24" s="76"/>
      <c r="N24" s="77"/>
    </row>
    <row r="25" spans="1:14" s="11" customFormat="1" ht="12.75">
      <c r="A25" s="98" t="s">
        <v>60</v>
      </c>
      <c r="B25" s="99"/>
      <c r="C25" s="67"/>
      <c r="D25" s="68"/>
      <c r="E25" s="100" t="s">
        <v>61</v>
      </c>
      <c r="F25" s="101"/>
      <c r="G25" s="98" t="s">
        <v>62</v>
      </c>
      <c r="H25" s="99"/>
      <c r="I25" s="76"/>
      <c r="J25" s="77"/>
      <c r="K25" s="76"/>
      <c r="L25" s="77"/>
      <c r="M25" s="76"/>
      <c r="N25" s="77"/>
    </row>
    <row r="26" spans="1:14" s="12" customFormat="1" ht="12.75">
      <c r="A26" s="69"/>
      <c r="B26" s="70"/>
      <c r="C26" s="83" t="s">
        <v>63</v>
      </c>
      <c r="D26" s="84"/>
      <c r="E26" s="89" t="s">
        <v>64</v>
      </c>
      <c r="F26" s="90"/>
      <c r="G26" s="91" t="s">
        <v>65</v>
      </c>
      <c r="H26" s="92"/>
      <c r="I26" s="69"/>
      <c r="J26" s="70"/>
      <c r="K26" s="69"/>
      <c r="L26" s="70"/>
      <c r="M26" s="69"/>
      <c r="N26" s="70"/>
    </row>
    <row r="27" spans="1:14" s="11" customFormat="1" ht="18">
      <c r="A27" s="32">
        <f>'An'!Q42</f>
        <v>43822</v>
      </c>
      <c r="B27" s="30">
        <f>IF(ISERROR(MATCH(A27,event_dates,0)),"",INDEX(events,MATCH(A27,event_dates,0)))</f>
      </c>
      <c r="C27" s="32">
        <f>'An'!R42</f>
        <v>43823</v>
      </c>
      <c r="D27" s="30">
        <f>IF(ISERROR(MATCH(C27,event_dates,0)),"",INDEX(events,MATCH(C27,event_dates,0)))</f>
      </c>
      <c r="E27" s="32">
        <f>'An'!S42</f>
        <v>43824</v>
      </c>
      <c r="F27" s="30" t="str">
        <f>IF(ISERROR(MATCH(E27,event_dates,0)),"",INDEX(events,MATCH(E27,event_dates,0)))</f>
        <v>Noël</v>
      </c>
      <c r="G27" s="32">
        <f>'An'!T42</f>
        <v>43825</v>
      </c>
      <c r="H27" s="30">
        <f>IF(ISERROR(MATCH(G27,event_dates,0)),"",INDEX(events,MATCH(G27,event_dates,0)))</f>
      </c>
      <c r="I27" s="32">
        <f>'An'!U42</f>
        <v>43826</v>
      </c>
      <c r="J27" s="30">
        <f>IF(ISERROR(MATCH(I27,event_dates,0)),"",INDEX(events,MATCH(I27,event_dates,0)))</f>
      </c>
      <c r="K27" s="32">
        <f>'An'!V42</f>
        <v>43827</v>
      </c>
      <c r="L27" s="30">
        <f>IF(ISERROR(MATCH(K27,event_dates,0)),"",INDEX(events,MATCH(K27,event_dates,0)))</f>
      </c>
      <c r="M27" s="32">
        <f>'An'!W42</f>
        <v>43828</v>
      </c>
      <c r="N27" s="30">
        <f>IF(ISERROR(MATCH(M27,event_dates,0)),"",INDEX(events,MATCH(M27,event_dates,0)))</f>
      </c>
    </row>
    <row r="28" spans="1:14" s="11" customFormat="1" ht="12.75">
      <c r="A28" s="67"/>
      <c r="B28" s="77"/>
      <c r="C28" s="67"/>
      <c r="D28" s="77"/>
      <c r="E28" s="67"/>
      <c r="F28" s="77"/>
      <c r="G28" s="67"/>
      <c r="H28" s="77"/>
      <c r="I28" s="67"/>
      <c r="J28" s="77"/>
      <c r="K28" s="67"/>
      <c r="L28" s="77"/>
      <c r="M28" s="67"/>
      <c r="N28" s="77"/>
    </row>
    <row r="29" spans="1:14" s="11" customFormat="1" ht="12.75">
      <c r="A29" s="76"/>
      <c r="B29" s="77"/>
      <c r="C29" s="76"/>
      <c r="D29" s="77"/>
      <c r="E29" s="76"/>
      <c r="F29" s="77"/>
      <c r="G29" s="76"/>
      <c r="H29" s="77"/>
      <c r="I29" s="76"/>
      <c r="J29" s="77"/>
      <c r="K29" s="76"/>
      <c r="L29" s="77"/>
      <c r="M29" s="76"/>
      <c r="N29" s="77"/>
    </row>
    <row r="30" spans="1:14" s="11" customFormat="1" ht="12.75">
      <c r="A30" s="76"/>
      <c r="B30" s="77"/>
      <c r="C30" s="76"/>
      <c r="D30" s="77"/>
      <c r="E30" s="76"/>
      <c r="F30" s="77"/>
      <c r="G30" s="76"/>
      <c r="H30" s="77"/>
      <c r="I30" s="76"/>
      <c r="J30" s="77"/>
      <c r="K30" s="76"/>
      <c r="L30" s="77"/>
      <c r="M30" s="76"/>
      <c r="N30" s="77"/>
    </row>
    <row r="31" spans="1:14" s="11" customFormat="1" ht="12.75">
      <c r="A31" s="76"/>
      <c r="B31" s="77"/>
      <c r="C31" s="76"/>
      <c r="D31" s="77"/>
      <c r="E31" s="76"/>
      <c r="F31" s="77"/>
      <c r="G31" s="76"/>
      <c r="H31" s="77"/>
      <c r="I31" s="76"/>
      <c r="J31" s="77"/>
      <c r="K31" s="76"/>
      <c r="L31" s="77"/>
      <c r="M31" s="76"/>
      <c r="N31" s="77"/>
    </row>
    <row r="32" spans="1:14" s="12" customFormat="1" ht="12.75">
      <c r="A32" s="69"/>
      <c r="B32" s="70"/>
      <c r="C32" s="69"/>
      <c r="D32" s="70"/>
      <c r="E32" s="69"/>
      <c r="F32" s="70"/>
      <c r="G32" s="69"/>
      <c r="H32" s="70"/>
      <c r="I32" s="69"/>
      <c r="J32" s="70"/>
      <c r="K32" s="69"/>
      <c r="L32" s="70"/>
      <c r="M32" s="69"/>
      <c r="N32" s="70"/>
    </row>
    <row r="33" spans="1:14" ht="18">
      <c r="A33" s="32">
        <f>'An'!Q43</f>
        <v>43829</v>
      </c>
      <c r="B33" s="30">
        <f>IF(ISERROR(MATCH(A33,event_dates,0)),"",INDEX(events,MATCH(A33,event_dates,0)))</f>
      </c>
      <c r="C33" s="32">
        <f>'An'!R43</f>
        <v>43830</v>
      </c>
      <c r="D33" s="30">
        <f>IF(ISERROR(MATCH(C33,event_dates,0)),"",INDEX(events,MATCH(C33,event_dates,0)))</f>
      </c>
      <c r="E33" s="20" t="s">
        <v>4</v>
      </c>
      <c r="F33" s="7"/>
      <c r="G33" s="17"/>
      <c r="H33" s="17"/>
      <c r="I33" s="17"/>
      <c r="J33" s="17"/>
      <c r="K33" s="17"/>
      <c r="L33" s="17"/>
      <c r="M33" s="17"/>
      <c r="N33" s="21"/>
    </row>
    <row r="34" spans="1:14" ht="12.75">
      <c r="A34" s="81">
        <f ca="1">IF(ISERROR(MATCH(A33,event_dates,0)+MATCH(A33,OFFSET(event_dates,MATCH(A33,event_dates,0),0,500,1),0)),"",INDEX(events,MATCH(A33,event_dates,0)+MATCH(A33,OFFSET(event_dates,MATCH(A33,event_dates,0),0,500,1),0)))</f>
      </c>
      <c r="B34" s="80"/>
      <c r="C34" s="81">
        <f ca="1">IF(ISERROR(MATCH(C33,event_dates,0)+MATCH(C33,OFFSET(event_dates,MATCH(C33,event_dates,0),0,500,1),0)),"",INDEX(events,MATCH(C33,event_dates,0)+MATCH(C33,OFFSET(event_dates,MATCH(C33,event_dates,0),0,500,1),0)))</f>
      </c>
      <c r="D34" s="80"/>
      <c r="E34" s="14"/>
      <c r="F34" s="13"/>
      <c r="G34" s="13"/>
      <c r="H34" s="13"/>
      <c r="I34" s="13"/>
      <c r="J34" s="13"/>
      <c r="K34" s="13"/>
      <c r="L34" s="13"/>
      <c r="M34" s="13"/>
      <c r="N34" s="15"/>
    </row>
    <row r="35" spans="1:14" ht="12.75">
      <c r="A35" s="79"/>
      <c r="B35" s="80"/>
      <c r="C35" s="79"/>
      <c r="D35" s="80"/>
      <c r="E35" s="14"/>
      <c r="F35" s="13"/>
      <c r="G35" s="13"/>
      <c r="H35" s="13"/>
      <c r="I35" s="13"/>
      <c r="J35" s="13"/>
      <c r="K35" s="13"/>
      <c r="L35" s="13"/>
      <c r="M35" s="13"/>
      <c r="N35" s="15"/>
    </row>
    <row r="36" spans="1:14" ht="12.75">
      <c r="A36" s="79"/>
      <c r="B36" s="80"/>
      <c r="C36" s="79"/>
      <c r="D36" s="80"/>
      <c r="E36" s="14"/>
      <c r="F36" s="13"/>
      <c r="G36" s="13"/>
      <c r="H36" s="13"/>
      <c r="I36" s="13"/>
      <c r="J36" s="13"/>
      <c r="K36" s="13"/>
      <c r="L36" s="13"/>
      <c r="M36" s="13"/>
      <c r="N36" s="15"/>
    </row>
    <row r="37" spans="1:14" ht="12.75">
      <c r="A37" s="79" t="s">
        <v>3</v>
      </c>
      <c r="B37" s="80"/>
      <c r="C37" s="79" t="s">
        <v>3</v>
      </c>
      <c r="D37" s="80"/>
      <c r="E37" s="14"/>
      <c r="F37" s="13"/>
      <c r="G37" s="13"/>
      <c r="H37" s="13"/>
      <c r="I37" s="13"/>
      <c r="J37" s="13"/>
      <c r="K37" s="13"/>
      <c r="L37" s="13"/>
      <c r="M37" s="73"/>
      <c r="N37" s="74"/>
    </row>
    <row r="38" spans="1:14" ht="12.75">
      <c r="A38" s="85" t="s">
        <v>3</v>
      </c>
      <c r="B38" s="86"/>
      <c r="C38" s="87" t="s">
        <v>0</v>
      </c>
      <c r="D38" s="88"/>
      <c r="E38" s="18"/>
      <c r="F38" s="16"/>
      <c r="G38" s="16"/>
      <c r="H38" s="16"/>
      <c r="I38" s="16"/>
      <c r="J38" s="16"/>
      <c r="K38" s="71"/>
      <c r="L38" s="71"/>
      <c r="M38" s="71"/>
      <c r="N38" s="72"/>
    </row>
  </sheetData>
  <sheetProtection/>
  <mergeCells count="195">
    <mergeCell ref="K32:L32"/>
    <mergeCell ref="M32:N32"/>
    <mergeCell ref="A34:B34"/>
    <mergeCell ref="C34:D34"/>
    <mergeCell ref="A32:B32"/>
    <mergeCell ref="C32:D32"/>
    <mergeCell ref="E32:F32"/>
    <mergeCell ref="G32:H32"/>
    <mergeCell ref="I32:J32"/>
    <mergeCell ref="E31:F31"/>
    <mergeCell ref="G31:H31"/>
    <mergeCell ref="A38:B38"/>
    <mergeCell ref="C38:D38"/>
    <mergeCell ref="A35:B35"/>
    <mergeCell ref="C35:D35"/>
    <mergeCell ref="A36:B36"/>
    <mergeCell ref="C36:D36"/>
    <mergeCell ref="A37:B37"/>
    <mergeCell ref="C37:D37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M29:N29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E5:F5"/>
    <mergeCell ref="G5:H5"/>
    <mergeCell ref="I5:J5"/>
    <mergeCell ref="K5:L5"/>
    <mergeCell ref="I4:J4"/>
    <mergeCell ref="K4:L4"/>
    <mergeCell ref="M4:N4"/>
    <mergeCell ref="H1:N1"/>
    <mergeCell ref="A4:B4"/>
    <mergeCell ref="E4:F4"/>
    <mergeCell ref="G4:H4"/>
    <mergeCell ref="C4:D5"/>
    <mergeCell ref="M37:N37"/>
    <mergeCell ref="K38:N38"/>
    <mergeCell ref="A1:G1"/>
    <mergeCell ref="I2:J2"/>
    <mergeCell ref="K2:L2"/>
    <mergeCell ref="M2:N2"/>
    <mergeCell ref="A2:B2"/>
    <mergeCell ref="C2:D2"/>
    <mergeCell ref="E2:F2"/>
    <mergeCell ref="G2:H2"/>
  </mergeCells>
  <hyperlinks>
    <hyperlink ref="A1:G1" location="An!A1" display="An!A1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1"/>
  <ignoredErrors>
    <ignoredError sqref="C3:L3 M3:N3 C37:J38 C15:L15 C21:L21 C9:L9 M9:N9 M15:N15 M21:N21 C27:G27 M27:N36 C33:L36 I27:L2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5</v>
      </c>
    </row>
    <row r="2" ht="12.75">
      <c r="A2" t="s">
        <v>2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1" customFormat="1" ht="49.5" customHeight="1">
      <c r="A1" s="78" t="str">
        <f>IF('An'!$Q$4="","",'An'!$Q$4)</f>
        <v>Planning Salle Mosaïque</v>
      </c>
      <c r="B1" s="78"/>
      <c r="C1" s="78"/>
      <c r="D1" s="78"/>
      <c r="E1" s="78"/>
      <c r="F1" s="78"/>
      <c r="G1" s="78"/>
      <c r="H1" s="75">
        <f>'An'!A9</f>
        <v>43466</v>
      </c>
      <c r="I1" s="75"/>
      <c r="J1" s="75"/>
      <c r="K1" s="75"/>
      <c r="L1" s="75"/>
      <c r="M1" s="75"/>
      <c r="N1" s="75"/>
    </row>
    <row r="2" spans="1:14" s="11" customFormat="1" ht="15.75">
      <c r="A2" s="115" t="str">
        <f>INDEX({"dimanche";"lundi";"mardi";"mercredi";"jeudi";"vendredi";"samedi"},1+MOD('An'!$I$4+1-2,7))</f>
        <v>lundi</v>
      </c>
      <c r="B2" s="113"/>
      <c r="C2" s="113" t="str">
        <f>INDEX({"dimanche";"lundi";"mardi";"mercredi";"jeudi";"vendredi";"samedi"},1+MOD('An'!$I$4+2-2,7))</f>
        <v>mardi</v>
      </c>
      <c r="D2" s="113"/>
      <c r="E2" s="113" t="str">
        <f>INDEX({"dimanche";"lundi";"mardi";"mercredi";"jeudi";"vendredi";"samedi"},1+MOD('An'!$I$4+3-2,7))</f>
        <v>mercredi</v>
      </c>
      <c r="F2" s="113"/>
      <c r="G2" s="113" t="str">
        <f>INDEX({"dimanche";"lundi";"mardi";"mercredi";"jeudi";"vendredi";"samedi"},1+MOD('An'!$I$4+4-2,7))</f>
        <v>jeudi</v>
      </c>
      <c r="H2" s="113"/>
      <c r="I2" s="113" t="str">
        <f>INDEX({"dimanche";"lundi";"mardi";"mercredi";"jeudi";"vendredi";"samedi"},1+MOD('An'!$I$4+5-2,7))</f>
        <v>vendredi</v>
      </c>
      <c r="J2" s="113"/>
      <c r="K2" s="113" t="str">
        <f>INDEX({"dimanche";"lundi";"mardi";"mercredi";"jeudi";"vendredi";"samedi"},1+MOD('An'!$I$4+6-2,7))</f>
        <v>samedi</v>
      </c>
      <c r="L2" s="113"/>
      <c r="M2" s="113" t="str">
        <f>INDEX({"dimanche";"lundi";"mardi";"mercredi";"jeudi";"vendredi";"samedi"},1+MOD('An'!$I$4+7-2,7))</f>
        <v>dimanche</v>
      </c>
      <c r="N2" s="114"/>
    </row>
    <row r="3" spans="1:14" s="11" customFormat="1" ht="18">
      <c r="A3" s="31">
        <f>'An'!A11</f>
      </c>
      <c r="B3" s="30">
        <f>IF(ISERROR(MATCH(A3,event_dates,0)),"",INDEX(events,MATCH(A3,event_dates,0)))</f>
      </c>
      <c r="C3" s="31">
        <f>'An'!B11</f>
        <v>43466</v>
      </c>
      <c r="D3" s="30" t="str">
        <f>IF(ISERROR(MATCH(C3,event_dates,0)),"",INDEX(events,MATCH(C3,event_dates,0)))</f>
        <v>Jour de l'an</v>
      </c>
      <c r="E3" s="31">
        <f>'An'!C11</f>
        <v>43467</v>
      </c>
      <c r="F3" s="30">
        <f>IF(ISERROR(MATCH(E3,event_dates,0)),"",INDEX(events,MATCH(E3,event_dates,0)))</f>
      </c>
      <c r="G3" s="31">
        <f>'An'!D11</f>
        <v>43468</v>
      </c>
      <c r="H3" s="30">
        <f>IF(ISERROR(MATCH(G3,event_dates,0)),"",INDEX(events,MATCH(G3,event_dates,0)))</f>
      </c>
      <c r="I3" s="31">
        <f>'An'!E11</f>
        <v>43469</v>
      </c>
      <c r="J3" s="30">
        <f>IF(ISERROR(MATCH(I3,event_dates,0)),"",INDEX(events,MATCH(I3,event_dates,0)))</f>
      </c>
      <c r="K3" s="31">
        <f>'An'!F11</f>
        <v>43470</v>
      </c>
      <c r="L3" s="30">
        <f>IF(ISERROR(MATCH(K3,event_dates,0)),"",INDEX(events,MATCH(K3,event_dates,0)))</f>
      </c>
      <c r="M3" s="31">
        <f>'An'!G11</f>
        <v>43471</v>
      </c>
      <c r="N3" s="30">
        <f>IF(ISERROR(MATCH(M3,event_dates,0)),"",INDEX(events,MATCH(M3,event_dates,0)))</f>
      </c>
    </row>
    <row r="4" spans="1:14" s="11" customFormat="1" ht="12.75" customHeight="1">
      <c r="A4" s="67"/>
      <c r="B4" s="68"/>
      <c r="C4" s="67"/>
      <c r="D4" s="68"/>
      <c r="E4" s="67"/>
      <c r="F4" s="68"/>
      <c r="G4" s="67"/>
      <c r="H4" s="68"/>
      <c r="I4" s="67"/>
      <c r="J4" s="68"/>
      <c r="K4" s="81"/>
      <c r="L4" s="82"/>
      <c r="M4" s="67"/>
      <c r="N4" s="68"/>
    </row>
    <row r="5" spans="1:14" s="11" customFormat="1" ht="12.75" customHeight="1">
      <c r="A5" s="76"/>
      <c r="B5" s="77"/>
      <c r="C5" s="76"/>
      <c r="D5" s="77"/>
      <c r="E5" s="76"/>
      <c r="F5" s="77"/>
      <c r="G5" s="76"/>
      <c r="H5" s="77"/>
      <c r="I5" s="76"/>
      <c r="J5" s="77"/>
      <c r="K5" s="111"/>
      <c r="L5" s="112"/>
      <c r="M5" s="67"/>
      <c r="N5" s="68"/>
    </row>
    <row r="6" spans="1:14" s="11" customFormat="1" ht="12.75">
      <c r="A6" s="76"/>
      <c r="B6" s="77"/>
      <c r="C6" s="76"/>
      <c r="D6" s="77"/>
      <c r="E6" s="76"/>
      <c r="F6" s="77"/>
      <c r="G6" s="76"/>
      <c r="H6" s="77"/>
      <c r="I6" s="76"/>
      <c r="J6" s="77"/>
      <c r="K6" s="111"/>
      <c r="L6" s="112"/>
      <c r="M6" s="76"/>
      <c r="N6" s="77"/>
    </row>
    <row r="7" spans="1:14" s="11" customFormat="1" ht="12.75" customHeight="1">
      <c r="A7" s="76"/>
      <c r="B7" s="77"/>
      <c r="C7" s="76"/>
      <c r="D7" s="77"/>
      <c r="E7" s="76"/>
      <c r="F7" s="77"/>
      <c r="G7" s="76"/>
      <c r="H7" s="77"/>
      <c r="I7" s="76"/>
      <c r="J7" s="77"/>
      <c r="K7" s="111"/>
      <c r="L7" s="112"/>
      <c r="M7" s="76"/>
      <c r="N7" s="77"/>
    </row>
    <row r="8" spans="1:14" s="12" customFormat="1" ht="12.75">
      <c r="A8" s="69"/>
      <c r="B8" s="70"/>
      <c r="C8" s="69"/>
      <c r="D8" s="70"/>
      <c r="E8" s="69"/>
      <c r="F8" s="70"/>
      <c r="G8" s="69"/>
      <c r="H8" s="70"/>
      <c r="I8" s="76"/>
      <c r="J8" s="77"/>
      <c r="K8" s="111"/>
      <c r="L8" s="112"/>
      <c r="M8" s="69"/>
      <c r="N8" s="70"/>
    </row>
    <row r="9" spans="1:14" s="11" customFormat="1" ht="18">
      <c r="A9" s="32">
        <f>'An'!A12</f>
        <v>43472</v>
      </c>
      <c r="B9" s="30">
        <f>IF(ISERROR(MATCH(A9,event_dates,0)),"",INDEX(events,MATCH(A9,event_dates,0)))</f>
      </c>
      <c r="C9" s="32">
        <f>'An'!B12</f>
        <v>43473</v>
      </c>
      <c r="D9" s="30">
        <f>IF(ISERROR(MATCH(C9,event_dates,0)),"",INDEX(events,MATCH(C9,event_dates,0)))</f>
      </c>
      <c r="E9" s="32">
        <f>'An'!C12</f>
        <v>43474</v>
      </c>
      <c r="F9" s="30">
        <f>IF(ISERROR(MATCH(E9,event_dates,0)),"",INDEX(events,MATCH(E9,event_dates,0)))</f>
      </c>
      <c r="G9" s="32">
        <f>'An'!D12</f>
        <v>43475</v>
      </c>
      <c r="H9" s="30">
        <f>IF(ISERROR(MATCH(G9,event_dates,0)),"",INDEX(events,MATCH(G9,event_dates,0)))</f>
      </c>
      <c r="I9" s="32">
        <f>'An'!E12</f>
        <v>43476</v>
      </c>
      <c r="J9" s="30">
        <f>IF(ISERROR(MATCH(I9,event_dates,0)),"",INDEX(events,MATCH(I9,event_dates,0)))</f>
      </c>
      <c r="K9" s="34">
        <f>'An'!F12</f>
        <v>43477</v>
      </c>
      <c r="L9" s="35">
        <f>IF(ISERROR(MATCH(K9,event_dates,0)),"",INDEX(events,MATCH(K9,event_dates,0)))</f>
      </c>
      <c r="M9" s="32">
        <f>'An'!G12</f>
        <v>43478</v>
      </c>
      <c r="N9" s="30">
        <f>IF(ISERROR(MATCH(M9,event_dates,0)),"",INDEX(events,MATCH(M9,event_dates,0)))</f>
      </c>
    </row>
    <row r="10" spans="1:14" s="11" customFormat="1" ht="12.75" customHeight="1">
      <c r="A10" s="103" t="s">
        <v>53</v>
      </c>
      <c r="B10" s="104"/>
      <c r="C10" s="93" t="s">
        <v>54</v>
      </c>
      <c r="D10" s="94"/>
      <c r="E10" s="91" t="s">
        <v>55</v>
      </c>
      <c r="F10" s="92"/>
      <c r="G10" s="93" t="s">
        <v>54</v>
      </c>
      <c r="H10" s="94"/>
      <c r="I10" s="103" t="s">
        <v>53</v>
      </c>
      <c r="J10" s="104"/>
      <c r="K10" s="105"/>
      <c r="L10" s="106"/>
      <c r="M10" s="67"/>
      <c r="N10" s="68"/>
    </row>
    <row r="11" spans="1:14" s="11" customFormat="1" ht="12.75" customHeight="1">
      <c r="A11" s="93" t="s">
        <v>56</v>
      </c>
      <c r="B11" s="94"/>
      <c r="C11" s="102"/>
      <c r="D11" s="80"/>
      <c r="E11" s="89" t="s">
        <v>57</v>
      </c>
      <c r="F11" s="90"/>
      <c r="G11" s="93" t="s">
        <v>56</v>
      </c>
      <c r="H11" s="94"/>
      <c r="I11" s="76"/>
      <c r="J11" s="77"/>
      <c r="K11" s="105" t="s">
        <v>51</v>
      </c>
      <c r="L11" s="106"/>
      <c r="M11" s="76"/>
      <c r="N11" s="77"/>
    </row>
    <row r="12" spans="1:14" s="11" customFormat="1" ht="12.75" customHeight="1">
      <c r="A12" s="96" t="s">
        <v>58</v>
      </c>
      <c r="B12" s="97"/>
      <c r="C12" s="93" t="s">
        <v>56</v>
      </c>
      <c r="D12" s="94"/>
      <c r="E12" s="95" t="s">
        <v>59</v>
      </c>
      <c r="F12" s="90"/>
      <c r="G12" s="96" t="s">
        <v>58</v>
      </c>
      <c r="H12" s="97"/>
      <c r="I12" s="96" t="s">
        <v>58</v>
      </c>
      <c r="J12" s="97"/>
      <c r="K12" s="105"/>
      <c r="L12" s="106"/>
      <c r="M12" s="76"/>
      <c r="N12" s="77"/>
    </row>
    <row r="13" spans="1:14" s="11" customFormat="1" ht="12.75" customHeight="1">
      <c r="A13" s="98" t="s">
        <v>60</v>
      </c>
      <c r="B13" s="99"/>
      <c r="C13" s="67"/>
      <c r="D13" s="68"/>
      <c r="E13" s="100" t="s">
        <v>61</v>
      </c>
      <c r="F13" s="101"/>
      <c r="G13" s="98" t="s">
        <v>62</v>
      </c>
      <c r="H13" s="99"/>
      <c r="I13" s="76"/>
      <c r="J13" s="77"/>
      <c r="K13" s="105"/>
      <c r="L13" s="106"/>
      <c r="M13" s="76"/>
      <c r="N13" s="77"/>
    </row>
    <row r="14" spans="1:14" s="12" customFormat="1" ht="12.75" customHeight="1">
      <c r="A14" s="69"/>
      <c r="B14" s="70"/>
      <c r="C14" s="83" t="s">
        <v>63</v>
      </c>
      <c r="D14" s="84"/>
      <c r="E14" s="89" t="s">
        <v>64</v>
      </c>
      <c r="F14" s="90"/>
      <c r="G14" s="91" t="s">
        <v>65</v>
      </c>
      <c r="H14" s="92"/>
      <c r="I14" s="69"/>
      <c r="J14" s="70"/>
      <c r="K14" s="105"/>
      <c r="L14" s="106"/>
      <c r="M14" s="69"/>
      <c r="N14" s="70"/>
    </row>
    <row r="15" spans="1:14" s="11" customFormat="1" ht="18">
      <c r="A15" s="32">
        <f>'An'!A13</f>
        <v>43479</v>
      </c>
      <c r="B15" s="30">
        <f>IF(ISERROR(MATCH(A15,event_dates,0)),"",INDEX(events,MATCH(A15,event_dates,0)))</f>
      </c>
      <c r="C15" s="32">
        <f>'An'!B13</f>
        <v>43480</v>
      </c>
      <c r="D15" s="30">
        <f>IF(ISERROR(MATCH(C15,event_dates,0)),"",INDEX(events,MATCH(C15,event_dates,0)))</f>
      </c>
      <c r="E15" s="32">
        <f>'An'!C13</f>
        <v>43481</v>
      </c>
      <c r="F15" s="30">
        <f>IF(ISERROR(MATCH(E15,event_dates,0)),"",INDEX(events,MATCH(E15,event_dates,0)))</f>
      </c>
      <c r="G15" s="32">
        <f>'An'!D13</f>
        <v>43482</v>
      </c>
      <c r="H15" s="30">
        <f>IF(ISERROR(MATCH(G15,event_dates,0)),"",INDEX(events,MATCH(G15,event_dates,0)))</f>
      </c>
      <c r="I15" s="32">
        <f>'An'!E13</f>
        <v>43483</v>
      </c>
      <c r="J15" s="30">
        <f>IF(ISERROR(MATCH(I15,event_dates,0)),"",INDEX(events,MATCH(I15,event_dates,0)))</f>
      </c>
      <c r="K15" s="32">
        <f>'An'!F13</f>
        <v>43484</v>
      </c>
      <c r="L15" s="30">
        <f>IF(ISERROR(MATCH(K15,event_dates,0)),"",INDEX(events,MATCH(K15,event_dates,0)))</f>
      </c>
      <c r="M15" s="32">
        <f>'An'!G13</f>
        <v>43485</v>
      </c>
      <c r="N15" s="30">
        <f>IF(ISERROR(MATCH(M15,event_dates,0)),"",INDEX(events,MATCH(M15,event_dates,0)))</f>
      </c>
    </row>
    <row r="16" spans="1:14" s="11" customFormat="1" ht="12.75" customHeight="1">
      <c r="A16" s="103" t="s">
        <v>53</v>
      </c>
      <c r="B16" s="104"/>
      <c r="C16" s="93" t="s">
        <v>54</v>
      </c>
      <c r="D16" s="94"/>
      <c r="E16" s="91" t="s">
        <v>55</v>
      </c>
      <c r="F16" s="92"/>
      <c r="G16" s="93" t="s">
        <v>54</v>
      </c>
      <c r="H16" s="94"/>
      <c r="I16" s="103" t="s">
        <v>53</v>
      </c>
      <c r="J16" s="104"/>
      <c r="K16" s="67"/>
      <c r="L16" s="68"/>
      <c r="M16" s="76"/>
      <c r="N16" s="77"/>
    </row>
    <row r="17" spans="1:14" s="11" customFormat="1" ht="12.75" customHeight="1">
      <c r="A17" s="93" t="s">
        <v>56</v>
      </c>
      <c r="B17" s="94"/>
      <c r="C17" s="102"/>
      <c r="D17" s="80"/>
      <c r="E17" s="89" t="s">
        <v>57</v>
      </c>
      <c r="F17" s="90"/>
      <c r="G17" s="93" t="s">
        <v>56</v>
      </c>
      <c r="H17" s="94"/>
      <c r="I17" s="79"/>
      <c r="J17" s="80"/>
      <c r="K17" s="76"/>
      <c r="L17" s="77"/>
      <c r="M17" s="76"/>
      <c r="N17" s="77"/>
    </row>
    <row r="18" spans="1:14" s="11" customFormat="1" ht="12.75" customHeight="1">
      <c r="A18" s="96" t="s">
        <v>58</v>
      </c>
      <c r="B18" s="97"/>
      <c r="C18" s="93" t="s">
        <v>56</v>
      </c>
      <c r="D18" s="94"/>
      <c r="E18" s="95" t="s">
        <v>59</v>
      </c>
      <c r="F18" s="90"/>
      <c r="G18" s="96" t="s">
        <v>58</v>
      </c>
      <c r="H18" s="97"/>
      <c r="I18" s="105"/>
      <c r="J18" s="106"/>
      <c r="K18" s="76"/>
      <c r="L18" s="77"/>
      <c r="M18" s="76"/>
      <c r="N18" s="77"/>
    </row>
    <row r="19" spans="1:14" s="11" customFormat="1" ht="12.75" customHeight="1">
      <c r="A19" s="98" t="s">
        <v>60</v>
      </c>
      <c r="B19" s="99"/>
      <c r="C19" s="67"/>
      <c r="D19" s="68"/>
      <c r="E19" s="100" t="s">
        <v>61</v>
      </c>
      <c r="F19" s="101"/>
      <c r="G19" s="98" t="s">
        <v>62</v>
      </c>
      <c r="H19" s="99"/>
      <c r="I19" s="105" t="s">
        <v>52</v>
      </c>
      <c r="J19" s="106"/>
      <c r="K19" s="76"/>
      <c r="L19" s="77"/>
      <c r="M19" s="76"/>
      <c r="N19" s="77"/>
    </row>
    <row r="20" spans="1:14" s="12" customFormat="1" ht="12.75" customHeight="1">
      <c r="A20" s="69"/>
      <c r="B20" s="70"/>
      <c r="C20" s="83" t="s">
        <v>63</v>
      </c>
      <c r="D20" s="84"/>
      <c r="E20" s="89" t="s">
        <v>64</v>
      </c>
      <c r="F20" s="90"/>
      <c r="G20" s="91" t="s">
        <v>65</v>
      </c>
      <c r="H20" s="92"/>
      <c r="I20" s="107"/>
      <c r="J20" s="108"/>
      <c r="K20" s="69"/>
      <c r="L20" s="70"/>
      <c r="M20" s="69"/>
      <c r="N20" s="70"/>
    </row>
    <row r="21" spans="1:14" s="11" customFormat="1" ht="18">
      <c r="A21" s="32">
        <f>'An'!A14</f>
        <v>43486</v>
      </c>
      <c r="B21" s="30">
        <f>IF(ISERROR(MATCH(A21,event_dates,0)),"",INDEX(events,MATCH(A21,event_dates,0)))</f>
      </c>
      <c r="C21" s="32">
        <f>'An'!B14</f>
        <v>43487</v>
      </c>
      <c r="D21" s="30">
        <f>IF(ISERROR(MATCH(C21,event_dates,0)),"",INDEX(events,MATCH(C21,event_dates,0)))</f>
      </c>
      <c r="E21" s="32">
        <f>'An'!C14</f>
        <v>43488</v>
      </c>
      <c r="F21" s="30">
        <f>IF(ISERROR(MATCH(E21,event_dates,0)),"",INDEX(events,MATCH(E21,event_dates,0)))</f>
      </c>
      <c r="G21" s="32">
        <f>'An'!D14</f>
        <v>43489</v>
      </c>
      <c r="H21" s="30">
        <f>IF(ISERROR(MATCH(G21,event_dates,0)),"",INDEX(events,MATCH(G21,event_dates,0)))</f>
      </c>
      <c r="I21" s="32">
        <f>'An'!E14</f>
        <v>43490</v>
      </c>
      <c r="J21" s="30">
        <f>IF(ISERROR(MATCH(I21,event_dates,0)),"",INDEX(events,MATCH(I21,event_dates,0)))</f>
      </c>
      <c r="K21" s="34">
        <f>'An'!F14</f>
        <v>43491</v>
      </c>
      <c r="L21" s="35">
        <f>IF(ISERROR(MATCH(K21,event_dates,0)),"",INDEX(events,MATCH(K21,event_dates,0)))</f>
      </c>
      <c r="M21" s="32">
        <f>'An'!G14</f>
        <v>43492</v>
      </c>
      <c r="N21" s="30">
        <f>IF(ISERROR(MATCH(M21,event_dates,0)),"",INDEX(events,MATCH(M21,event_dates,0)))</f>
      </c>
    </row>
    <row r="22" spans="1:14" s="11" customFormat="1" ht="12.75" customHeight="1">
      <c r="A22" s="103" t="s">
        <v>53</v>
      </c>
      <c r="B22" s="104"/>
      <c r="C22" s="93" t="s">
        <v>54</v>
      </c>
      <c r="D22" s="94"/>
      <c r="E22" s="91" t="s">
        <v>55</v>
      </c>
      <c r="F22" s="92"/>
      <c r="G22" s="93" t="s">
        <v>54</v>
      </c>
      <c r="H22" s="94"/>
      <c r="I22" s="103" t="s">
        <v>53</v>
      </c>
      <c r="J22" s="104"/>
      <c r="K22" s="109"/>
      <c r="L22" s="110"/>
      <c r="M22" s="67"/>
      <c r="N22" s="68"/>
    </row>
    <row r="23" spans="1:14" s="11" customFormat="1" ht="12.75" customHeight="1">
      <c r="A23" s="93" t="s">
        <v>56</v>
      </c>
      <c r="B23" s="94"/>
      <c r="C23" s="102"/>
      <c r="D23" s="80"/>
      <c r="E23" s="89" t="s">
        <v>57</v>
      </c>
      <c r="F23" s="90"/>
      <c r="G23" s="93" t="s">
        <v>56</v>
      </c>
      <c r="H23" s="94"/>
      <c r="I23" s="76"/>
      <c r="J23" s="77"/>
      <c r="K23" s="105"/>
      <c r="L23" s="106"/>
      <c r="M23" s="67"/>
      <c r="N23" s="68"/>
    </row>
    <row r="24" spans="1:14" s="11" customFormat="1" ht="12.75" customHeight="1">
      <c r="A24" s="96" t="s">
        <v>58</v>
      </c>
      <c r="B24" s="97"/>
      <c r="C24" s="93" t="s">
        <v>56</v>
      </c>
      <c r="D24" s="94"/>
      <c r="E24" s="95" t="s">
        <v>59</v>
      </c>
      <c r="F24" s="90"/>
      <c r="G24" s="96" t="s">
        <v>58</v>
      </c>
      <c r="H24" s="97"/>
      <c r="I24" s="96" t="s">
        <v>58</v>
      </c>
      <c r="J24" s="97"/>
      <c r="K24" s="105" t="s">
        <v>48</v>
      </c>
      <c r="L24" s="106"/>
      <c r="M24" s="76"/>
      <c r="N24" s="77"/>
    </row>
    <row r="25" spans="1:14" s="11" customFormat="1" ht="12.75" customHeight="1">
      <c r="A25" s="98" t="s">
        <v>60</v>
      </c>
      <c r="B25" s="99"/>
      <c r="C25" s="67"/>
      <c r="D25" s="68"/>
      <c r="E25" s="100" t="s">
        <v>61</v>
      </c>
      <c r="F25" s="101"/>
      <c r="G25" s="98" t="s">
        <v>62</v>
      </c>
      <c r="H25" s="99"/>
      <c r="I25" s="76"/>
      <c r="J25" s="77"/>
      <c r="K25" s="105"/>
      <c r="L25" s="106"/>
      <c r="M25" s="76"/>
      <c r="N25" s="77"/>
    </row>
    <row r="26" spans="1:14" s="12" customFormat="1" ht="12.75" customHeight="1">
      <c r="A26" s="69"/>
      <c r="B26" s="70"/>
      <c r="C26" s="83" t="s">
        <v>63</v>
      </c>
      <c r="D26" s="84"/>
      <c r="E26" s="89" t="s">
        <v>64</v>
      </c>
      <c r="F26" s="90"/>
      <c r="G26" s="91" t="s">
        <v>65</v>
      </c>
      <c r="H26" s="92"/>
      <c r="I26" s="69"/>
      <c r="J26" s="70"/>
      <c r="K26" s="107"/>
      <c r="L26" s="108"/>
      <c r="M26" s="69"/>
      <c r="N26" s="70"/>
    </row>
    <row r="27" spans="1:14" s="11" customFormat="1" ht="18">
      <c r="A27" s="32">
        <f>'An'!A15</f>
        <v>43493</v>
      </c>
      <c r="B27" s="30">
        <f>IF(ISERROR(MATCH(A27,event_dates,0)),"",INDEX(events,MATCH(A27,event_dates,0)))</f>
      </c>
      <c r="C27" s="32">
        <f>'An'!B15</f>
        <v>43494</v>
      </c>
      <c r="D27" s="30">
        <f>IF(ISERROR(MATCH(C27,event_dates,0)),"",INDEX(events,MATCH(C27,event_dates,0)))</f>
      </c>
      <c r="E27" s="32">
        <f>'An'!C15</f>
        <v>43495</v>
      </c>
      <c r="F27" s="30">
        <f>IF(ISERROR(MATCH(E27,event_dates,0)),"",INDEX(events,MATCH(E27,event_dates,0)))</f>
      </c>
      <c r="G27" s="32">
        <f>'An'!D15</f>
        <v>43496</v>
      </c>
      <c r="H27" s="30">
        <f>IF(ISERROR(MATCH(G27,event_dates,0)),"",INDEX(events,MATCH(G27,event_dates,0)))</f>
      </c>
      <c r="I27" s="32">
        <f>'An'!E15</f>
      </c>
      <c r="J27" s="30">
        <f>IF(ISERROR(MATCH(I27,event_dates,0)),"",INDEX(events,MATCH(I27,event_dates,0)))</f>
      </c>
      <c r="K27" s="32">
        <f>'An'!F15</f>
      </c>
      <c r="L27" s="30">
        <f>IF(ISERROR(MATCH(K27,event_dates,0)),"",INDEX(events,MATCH(K27,event_dates,0)))</f>
      </c>
      <c r="M27" s="32">
        <f>'An'!G15</f>
      </c>
      <c r="N27" s="30">
        <f>IF(ISERROR(MATCH(M27,event_dates,0)),"",INDEX(events,MATCH(M27,event_dates,0)))</f>
      </c>
    </row>
    <row r="28" spans="1:14" s="11" customFormat="1" ht="12.75" customHeight="1">
      <c r="A28" s="103" t="s">
        <v>53</v>
      </c>
      <c r="B28" s="104"/>
      <c r="C28" s="93" t="s">
        <v>54</v>
      </c>
      <c r="D28" s="94"/>
      <c r="E28" s="91" t="s">
        <v>55</v>
      </c>
      <c r="F28" s="92"/>
      <c r="G28" s="93" t="s">
        <v>54</v>
      </c>
      <c r="H28" s="94"/>
      <c r="I28" s="67"/>
      <c r="J28" s="68"/>
      <c r="K28" s="67"/>
      <c r="L28" s="68"/>
      <c r="M28" s="67"/>
      <c r="N28" s="68"/>
    </row>
    <row r="29" spans="1:14" s="11" customFormat="1" ht="12.75">
      <c r="A29" s="93" t="s">
        <v>56</v>
      </c>
      <c r="B29" s="94"/>
      <c r="C29" s="102"/>
      <c r="D29" s="80"/>
      <c r="E29" s="89" t="s">
        <v>57</v>
      </c>
      <c r="F29" s="90"/>
      <c r="G29" s="93" t="s">
        <v>56</v>
      </c>
      <c r="H29" s="94"/>
      <c r="I29" s="76"/>
      <c r="J29" s="77"/>
      <c r="K29" s="76"/>
      <c r="L29" s="77"/>
      <c r="M29" s="76"/>
      <c r="N29" s="77"/>
    </row>
    <row r="30" spans="1:14" s="11" customFormat="1" ht="12.75" customHeight="1">
      <c r="A30" s="96" t="s">
        <v>58</v>
      </c>
      <c r="B30" s="97"/>
      <c r="C30" s="93" t="s">
        <v>56</v>
      </c>
      <c r="D30" s="94"/>
      <c r="E30" s="95" t="s">
        <v>59</v>
      </c>
      <c r="F30" s="90"/>
      <c r="G30" s="96" t="s">
        <v>58</v>
      </c>
      <c r="H30" s="97"/>
      <c r="I30" s="76"/>
      <c r="J30" s="77"/>
      <c r="K30" s="76"/>
      <c r="L30" s="77"/>
      <c r="M30" s="76"/>
      <c r="N30" s="77"/>
    </row>
    <row r="31" spans="1:14" s="11" customFormat="1" ht="12.75">
      <c r="A31" s="98" t="s">
        <v>60</v>
      </c>
      <c r="B31" s="99"/>
      <c r="C31" s="67"/>
      <c r="D31" s="68"/>
      <c r="E31" s="100" t="s">
        <v>61</v>
      </c>
      <c r="F31" s="101"/>
      <c r="G31" s="98" t="s">
        <v>62</v>
      </c>
      <c r="H31" s="99"/>
      <c r="I31" s="76"/>
      <c r="J31" s="77"/>
      <c r="K31" s="76"/>
      <c r="L31" s="77"/>
      <c r="M31" s="76"/>
      <c r="N31" s="77"/>
    </row>
    <row r="32" spans="1:14" s="12" customFormat="1" ht="12.75">
      <c r="A32" s="69"/>
      <c r="B32" s="70"/>
      <c r="C32" s="83" t="s">
        <v>63</v>
      </c>
      <c r="D32" s="84"/>
      <c r="E32" s="89" t="s">
        <v>64</v>
      </c>
      <c r="F32" s="90"/>
      <c r="G32" s="91" t="s">
        <v>65</v>
      </c>
      <c r="H32" s="92"/>
      <c r="I32" s="69"/>
      <c r="J32" s="70"/>
      <c r="K32" s="69"/>
      <c r="L32" s="70"/>
      <c r="M32" s="69"/>
      <c r="N32" s="70"/>
    </row>
    <row r="33" spans="1:14" ht="18">
      <c r="A33" s="32">
        <f>'An'!A16</f>
      </c>
      <c r="B33" s="30">
        <f>IF(ISERROR(MATCH(A33,event_dates,0)),"",INDEX(events,MATCH(A33,event_dates,0)))</f>
      </c>
      <c r="C33" s="32">
        <f>'An'!B16</f>
      </c>
      <c r="D33" s="30">
        <f>IF(ISERROR(MATCH(C33,event_dates,0)),"",INDEX(events,MATCH(C33,event_dates,0)))</f>
      </c>
      <c r="E33" s="20" t="s">
        <v>4</v>
      </c>
      <c r="F33" s="7"/>
      <c r="G33" s="17"/>
      <c r="H33" s="17"/>
      <c r="I33" s="17"/>
      <c r="J33" s="17"/>
      <c r="K33" s="17"/>
      <c r="L33" s="17"/>
      <c r="M33" s="17"/>
      <c r="N33" s="21"/>
    </row>
    <row r="34" spans="1:14" ht="12.75">
      <c r="A34" s="81">
        <f ca="1">IF(ISERROR(MATCH(A33,event_dates,0)+MATCH(A33,OFFSET(event_dates,MATCH(A33,event_dates,0),0,500,1),0)),"",INDEX(events,MATCH(A33,event_dates,0)+MATCH(A33,OFFSET(event_dates,MATCH(A33,event_dates,0),0,500,1),0)))</f>
      </c>
      <c r="B34" s="82"/>
      <c r="C34" s="81">
        <f ca="1">IF(ISERROR(MATCH(C33,event_dates,0)+MATCH(C33,OFFSET(event_dates,MATCH(C33,event_dates,0),0,500,1),0)),"",INDEX(events,MATCH(C33,event_dates,0)+MATCH(C33,OFFSET(event_dates,MATCH(C33,event_dates,0),0,500,1),0)))</f>
      </c>
      <c r="D34" s="82"/>
      <c r="E34" s="14"/>
      <c r="F34" s="13"/>
      <c r="G34" s="13"/>
      <c r="H34" s="13"/>
      <c r="I34" s="13"/>
      <c r="J34" s="13"/>
      <c r="K34" s="13"/>
      <c r="L34" s="13"/>
      <c r="M34" s="13"/>
      <c r="N34" s="15"/>
    </row>
    <row r="35" spans="1:14" ht="12.75">
      <c r="A35" s="79"/>
      <c r="B35" s="80"/>
      <c r="C35" s="79"/>
      <c r="D35" s="80"/>
      <c r="E35" s="14"/>
      <c r="F35" s="13"/>
      <c r="G35" s="13"/>
      <c r="H35" s="13"/>
      <c r="I35" s="13"/>
      <c r="J35" s="13"/>
      <c r="K35" s="13"/>
      <c r="L35" s="13"/>
      <c r="M35" s="13"/>
      <c r="N35" s="15"/>
    </row>
    <row r="36" spans="1:14" ht="12.75">
      <c r="A36" s="79"/>
      <c r="B36" s="80"/>
      <c r="C36" s="79"/>
      <c r="D36" s="80"/>
      <c r="E36" s="14"/>
      <c r="F36" s="13"/>
      <c r="G36" s="13"/>
      <c r="H36" s="13"/>
      <c r="I36" s="13"/>
      <c r="J36" s="13"/>
      <c r="K36" s="13"/>
      <c r="L36" s="13"/>
      <c r="M36" s="13"/>
      <c r="N36" s="15"/>
    </row>
    <row r="37" spans="1:14" ht="12.75">
      <c r="A37" s="79" t="s">
        <v>3</v>
      </c>
      <c r="B37" s="80"/>
      <c r="C37" s="79" t="s">
        <v>3</v>
      </c>
      <c r="D37" s="80"/>
      <c r="E37" s="14"/>
      <c r="F37" s="13"/>
      <c r="G37" s="13"/>
      <c r="H37" s="13"/>
      <c r="I37" s="13"/>
      <c r="J37" s="13"/>
      <c r="K37" s="13"/>
      <c r="L37" s="13"/>
      <c r="M37" s="73"/>
      <c r="N37" s="74"/>
    </row>
    <row r="38" spans="1:14" ht="12.75">
      <c r="A38" s="85" t="s">
        <v>3</v>
      </c>
      <c r="B38" s="86"/>
      <c r="C38" s="87" t="s">
        <v>0</v>
      </c>
      <c r="D38" s="88"/>
      <c r="E38" s="18"/>
      <c r="F38" s="16"/>
      <c r="G38" s="16"/>
      <c r="H38" s="16"/>
      <c r="I38" s="16"/>
      <c r="J38" s="16"/>
      <c r="K38" s="71"/>
      <c r="L38" s="71"/>
      <c r="M38" s="71"/>
      <c r="N38" s="72"/>
    </row>
  </sheetData>
  <sheetProtection/>
  <mergeCells count="194">
    <mergeCell ref="K14:L14"/>
    <mergeCell ref="M16:N16"/>
    <mergeCell ref="M17:N17"/>
    <mergeCell ref="C17:D17"/>
    <mergeCell ref="C18:D18"/>
    <mergeCell ref="C12:D12"/>
    <mergeCell ref="I12:J12"/>
    <mergeCell ref="I13:J13"/>
    <mergeCell ref="G14:H14"/>
    <mergeCell ref="I14:J14"/>
    <mergeCell ref="A4:B4"/>
    <mergeCell ref="C4:D4"/>
    <mergeCell ref="K10:L10"/>
    <mergeCell ref="K13:L13"/>
    <mergeCell ref="K5:L5"/>
    <mergeCell ref="I7:J7"/>
    <mergeCell ref="I8:J8"/>
    <mergeCell ref="K7:L7"/>
    <mergeCell ref="K8:L8"/>
    <mergeCell ref="E4:F4"/>
    <mergeCell ref="I2:J2"/>
    <mergeCell ref="M2:N2"/>
    <mergeCell ref="A2:B2"/>
    <mergeCell ref="C2:D2"/>
    <mergeCell ref="E2:F2"/>
    <mergeCell ref="G2:H2"/>
    <mergeCell ref="G4:H4"/>
    <mergeCell ref="M7:N7"/>
    <mergeCell ref="A6:B6"/>
    <mergeCell ref="K2:L2"/>
    <mergeCell ref="I4:J4"/>
    <mergeCell ref="K4:L4"/>
    <mergeCell ref="A5:B5"/>
    <mergeCell ref="C5:D5"/>
    <mergeCell ref="E5:F5"/>
    <mergeCell ref="G5:H5"/>
    <mergeCell ref="I5:J5"/>
    <mergeCell ref="M8:N8"/>
    <mergeCell ref="C6:D6"/>
    <mergeCell ref="A8:B8"/>
    <mergeCell ref="C8:D8"/>
    <mergeCell ref="E8:F8"/>
    <mergeCell ref="G8:H8"/>
    <mergeCell ref="I6:J6"/>
    <mergeCell ref="M6:N6"/>
    <mergeCell ref="A7:B7"/>
    <mergeCell ref="C7:D7"/>
    <mergeCell ref="E10:F10"/>
    <mergeCell ref="G10:H10"/>
    <mergeCell ref="I10:J10"/>
    <mergeCell ref="K6:L6"/>
    <mergeCell ref="E6:F6"/>
    <mergeCell ref="G6:H6"/>
    <mergeCell ref="E7:F7"/>
    <mergeCell ref="G7:H7"/>
    <mergeCell ref="M10:N10"/>
    <mergeCell ref="M11:N11"/>
    <mergeCell ref="A12:B12"/>
    <mergeCell ref="E12:F12"/>
    <mergeCell ref="G12:H12"/>
    <mergeCell ref="K12:L12"/>
    <mergeCell ref="M12:N12"/>
    <mergeCell ref="A11:B11"/>
    <mergeCell ref="A10:B10"/>
    <mergeCell ref="C10:D10"/>
    <mergeCell ref="E11:F11"/>
    <mergeCell ref="G11:H11"/>
    <mergeCell ref="M13:N13"/>
    <mergeCell ref="A13:B13"/>
    <mergeCell ref="C13:D13"/>
    <mergeCell ref="E13:F13"/>
    <mergeCell ref="G13:H13"/>
    <mergeCell ref="I11:J11"/>
    <mergeCell ref="C11:D11"/>
    <mergeCell ref="K11:L11"/>
    <mergeCell ref="M14:N14"/>
    <mergeCell ref="A17:B17"/>
    <mergeCell ref="E17:F17"/>
    <mergeCell ref="G17:H17"/>
    <mergeCell ref="I17:J17"/>
    <mergeCell ref="K17:L17"/>
    <mergeCell ref="A16:B16"/>
    <mergeCell ref="A14:B14"/>
    <mergeCell ref="C14:D14"/>
    <mergeCell ref="E14:F14"/>
    <mergeCell ref="M18:N18"/>
    <mergeCell ref="A18:B18"/>
    <mergeCell ref="E18:F18"/>
    <mergeCell ref="G18:H18"/>
    <mergeCell ref="I16:J16"/>
    <mergeCell ref="C16:D16"/>
    <mergeCell ref="K19:L19"/>
    <mergeCell ref="K16:L16"/>
    <mergeCell ref="E16:F16"/>
    <mergeCell ref="G16:H16"/>
    <mergeCell ref="I18:J18"/>
    <mergeCell ref="K18:L18"/>
    <mergeCell ref="A20:B20"/>
    <mergeCell ref="A19:B19"/>
    <mergeCell ref="C19:D19"/>
    <mergeCell ref="E19:F19"/>
    <mergeCell ref="G19:H19"/>
    <mergeCell ref="I19:J19"/>
    <mergeCell ref="E20:F20"/>
    <mergeCell ref="G20:H20"/>
    <mergeCell ref="A23:B23"/>
    <mergeCell ref="C23:D23"/>
    <mergeCell ref="E23:F23"/>
    <mergeCell ref="G23:H23"/>
    <mergeCell ref="I20:J20"/>
    <mergeCell ref="M19:N19"/>
    <mergeCell ref="M20:N20"/>
    <mergeCell ref="A22:B22"/>
    <mergeCell ref="C22:D22"/>
    <mergeCell ref="E22:F22"/>
    <mergeCell ref="I23:J23"/>
    <mergeCell ref="K23:L23"/>
    <mergeCell ref="C20:D20"/>
    <mergeCell ref="G22:H22"/>
    <mergeCell ref="I22:J22"/>
    <mergeCell ref="K22:L22"/>
    <mergeCell ref="A24:B24"/>
    <mergeCell ref="C24:D24"/>
    <mergeCell ref="E24:F24"/>
    <mergeCell ref="G24:H24"/>
    <mergeCell ref="I24:J24"/>
    <mergeCell ref="K24:L24"/>
    <mergeCell ref="M25:N25"/>
    <mergeCell ref="A26:B26"/>
    <mergeCell ref="C26:D26"/>
    <mergeCell ref="E26:F26"/>
    <mergeCell ref="G26:H26"/>
    <mergeCell ref="K26:L26"/>
    <mergeCell ref="M26:N26"/>
    <mergeCell ref="A25:B25"/>
    <mergeCell ref="C25:D25"/>
    <mergeCell ref="C28:D28"/>
    <mergeCell ref="E28:F28"/>
    <mergeCell ref="G28:H28"/>
    <mergeCell ref="K25:L25"/>
    <mergeCell ref="E25:F25"/>
    <mergeCell ref="G25:H25"/>
    <mergeCell ref="I28:J28"/>
    <mergeCell ref="K28:L28"/>
    <mergeCell ref="I25:J25"/>
    <mergeCell ref="I26:J26"/>
    <mergeCell ref="A30:B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A31:B31"/>
    <mergeCell ref="C31:D31"/>
    <mergeCell ref="E31:F31"/>
    <mergeCell ref="G31:H31"/>
    <mergeCell ref="I31:J31"/>
    <mergeCell ref="K31:L31"/>
    <mergeCell ref="E32:F32"/>
    <mergeCell ref="G32:H32"/>
    <mergeCell ref="I30:J30"/>
    <mergeCell ref="C30:D30"/>
    <mergeCell ref="E30:F30"/>
    <mergeCell ref="G30:H30"/>
    <mergeCell ref="A38:B38"/>
    <mergeCell ref="C38:D38"/>
    <mergeCell ref="A35:B35"/>
    <mergeCell ref="C35:D35"/>
    <mergeCell ref="A36:B36"/>
    <mergeCell ref="C36:D36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C32:D32"/>
    <mergeCell ref="M4:N5"/>
    <mergeCell ref="M22:N23"/>
    <mergeCell ref="K20:L20"/>
    <mergeCell ref="K38:N38"/>
    <mergeCell ref="M37:N37"/>
    <mergeCell ref="H1:N1"/>
    <mergeCell ref="K30:L30"/>
    <mergeCell ref="M30:N30"/>
    <mergeCell ref="M31:N31"/>
    <mergeCell ref="M24:N24"/>
  </mergeCells>
  <hyperlinks>
    <hyperlink ref="A1:G1" location="An!A1" display="An!A1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1"/>
  <ignoredErrors>
    <ignoredError sqref="C9 C3 D9 D3 E3:L3 N3 M3 N9 M21 N21 M24:M27 E15:L15 C15 D15 E9:L9 C21 E21:L21 D21 C27 D27 E33:L36 C33:C38 E37:J38 E27:G27 M9 N15 M15 N27 M33:M36 D33:D38 N33:N36 I27:L27 I31:L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1" customFormat="1" ht="49.5" customHeight="1">
      <c r="A1" s="78" t="str">
        <f>IF('An'!$Q$4="","",'An'!$Q$4)</f>
        <v>Planning Salle Mosaïque</v>
      </c>
      <c r="B1" s="78"/>
      <c r="C1" s="78"/>
      <c r="D1" s="78"/>
      <c r="E1" s="78"/>
      <c r="F1" s="78"/>
      <c r="G1" s="78"/>
      <c r="H1" s="116">
        <f>'An'!I9</f>
        <v>43497</v>
      </c>
      <c r="I1" s="116"/>
      <c r="J1" s="116"/>
      <c r="K1" s="116"/>
      <c r="L1" s="116"/>
      <c r="M1" s="116"/>
      <c r="N1" s="116"/>
    </row>
    <row r="2" spans="1:14" s="11" customFormat="1" ht="15.75">
      <c r="A2" s="115" t="str">
        <f>Janvier!A2:B2</f>
        <v>lundi</v>
      </c>
      <c r="B2" s="113"/>
      <c r="C2" s="113" t="str">
        <f>Janvier!C2:D2</f>
        <v>mardi</v>
      </c>
      <c r="D2" s="113"/>
      <c r="E2" s="113" t="str">
        <f>Janvier!E2:F2</f>
        <v>mercredi</v>
      </c>
      <c r="F2" s="113"/>
      <c r="G2" s="113" t="str">
        <f>Janvier!G2:H2</f>
        <v>jeudi</v>
      </c>
      <c r="H2" s="113"/>
      <c r="I2" s="113" t="str">
        <f>Janvier!I2:J2</f>
        <v>vendredi</v>
      </c>
      <c r="J2" s="113"/>
      <c r="K2" s="113" t="str">
        <f>Janvier!K2:L2</f>
        <v>samedi</v>
      </c>
      <c r="L2" s="113"/>
      <c r="M2" s="113" t="str">
        <f>Janvier!M2:N2</f>
        <v>dimanche</v>
      </c>
      <c r="N2" s="114"/>
    </row>
    <row r="3" spans="1:14" s="11" customFormat="1" ht="18">
      <c r="A3" s="31">
        <f>'An'!I11</f>
      </c>
      <c r="B3" s="30">
        <f>IF(ISERROR(MATCH(A3,event_dates,0)),"",INDEX(events,MATCH(A3,event_dates,0)))</f>
      </c>
      <c r="C3" s="31">
        <f>'An'!J11</f>
      </c>
      <c r="D3" s="30">
        <f>IF(ISERROR(MATCH(C3,event_dates,0)),"",INDEX(events,MATCH(C3,event_dates,0)))</f>
      </c>
      <c r="E3" s="31">
        <f>'An'!K11</f>
      </c>
      <c r="F3" s="30">
        <f>IF(ISERROR(MATCH(E3,event_dates,0)),"",INDEX(events,MATCH(E3,event_dates,0)))</f>
      </c>
      <c r="G3" s="31">
        <f>'An'!L11</f>
      </c>
      <c r="H3" s="30">
        <f>IF(ISERROR(MATCH(G3,event_dates,0)),"",INDEX(events,MATCH(G3,event_dates,0)))</f>
      </c>
      <c r="I3" s="31">
        <f>'An'!M11</f>
        <v>43497</v>
      </c>
      <c r="J3" s="30">
        <f>IF(ISERROR(MATCH(I3,event_dates,0)),"",INDEX(events,MATCH(I3,event_dates,0)))</f>
      </c>
      <c r="K3" s="36">
        <f>'An'!N11</f>
        <v>43498</v>
      </c>
      <c r="L3" s="35">
        <f>IF(ISERROR(MATCH(K3,event_dates,0)),"",INDEX(events,MATCH(K3,event_dates,0)))</f>
      </c>
      <c r="M3" s="36">
        <f>'An'!O11</f>
        <v>43499</v>
      </c>
      <c r="N3" s="35">
        <f>IF(ISERROR(MATCH(M3,event_dates,0)),"",INDEX(events,MATCH(M3,event_dates,0)))</f>
      </c>
    </row>
    <row r="4" spans="1:14" s="11" customFormat="1" ht="12.75">
      <c r="A4" s="67"/>
      <c r="B4" s="77"/>
      <c r="C4" s="67"/>
      <c r="D4" s="77"/>
      <c r="E4" s="67"/>
      <c r="F4" s="77"/>
      <c r="G4" s="67"/>
      <c r="H4" s="77"/>
      <c r="I4" s="103" t="s">
        <v>53</v>
      </c>
      <c r="J4" s="104"/>
      <c r="K4" s="109"/>
      <c r="L4" s="106"/>
      <c r="M4" s="109"/>
      <c r="N4" s="106"/>
    </row>
    <row r="5" spans="1:14" s="11" customFormat="1" ht="12.75">
      <c r="A5" s="76"/>
      <c r="B5" s="77"/>
      <c r="C5" s="76"/>
      <c r="D5" s="77"/>
      <c r="E5" s="76"/>
      <c r="F5" s="77"/>
      <c r="G5" s="76"/>
      <c r="H5" s="77"/>
      <c r="I5" s="76"/>
      <c r="J5" s="77"/>
      <c r="K5" s="105" t="s">
        <v>41</v>
      </c>
      <c r="L5" s="106"/>
      <c r="M5" s="105"/>
      <c r="N5" s="106"/>
    </row>
    <row r="6" spans="1:14" s="11" customFormat="1" ht="12.75">
      <c r="A6" s="76"/>
      <c r="B6" s="77"/>
      <c r="C6" s="76"/>
      <c r="D6" s="77"/>
      <c r="E6" s="76"/>
      <c r="F6" s="77"/>
      <c r="G6" s="76"/>
      <c r="H6" s="77"/>
      <c r="I6" s="96" t="s">
        <v>58</v>
      </c>
      <c r="J6" s="97"/>
      <c r="K6" s="105"/>
      <c r="L6" s="106"/>
      <c r="M6" s="105"/>
      <c r="N6" s="106"/>
    </row>
    <row r="7" spans="1:14" s="11" customFormat="1" ht="12.75">
      <c r="A7" s="76"/>
      <c r="B7" s="77"/>
      <c r="C7" s="76"/>
      <c r="D7" s="77"/>
      <c r="E7" s="76"/>
      <c r="F7" s="77"/>
      <c r="G7" s="76"/>
      <c r="H7" s="77"/>
      <c r="I7" s="76"/>
      <c r="J7" s="77"/>
      <c r="K7" s="105"/>
      <c r="L7" s="106"/>
      <c r="M7" s="105"/>
      <c r="N7" s="106"/>
    </row>
    <row r="8" spans="1:14" s="12" customFormat="1" ht="12.75">
      <c r="A8" s="69"/>
      <c r="B8" s="70"/>
      <c r="C8" s="69"/>
      <c r="D8" s="70"/>
      <c r="E8" s="69"/>
      <c r="F8" s="70"/>
      <c r="G8" s="69"/>
      <c r="H8" s="70"/>
      <c r="I8" s="69"/>
      <c r="J8" s="70"/>
      <c r="K8" s="107"/>
      <c r="L8" s="108"/>
      <c r="M8" s="107"/>
      <c r="N8" s="108"/>
    </row>
    <row r="9" spans="1:14" s="11" customFormat="1" ht="18">
      <c r="A9" s="31">
        <f>'An'!I12</f>
        <v>43500</v>
      </c>
      <c r="B9" s="30">
        <f>IF(ISERROR(MATCH(A9,event_dates,0)),"",INDEX(events,MATCH(A9,event_dates,0)))</f>
      </c>
      <c r="C9" s="31">
        <f>'An'!J12</f>
        <v>43501</v>
      </c>
      <c r="D9" s="30">
        <f>IF(ISERROR(MATCH(C9,event_dates,0)),"",INDEX(events,MATCH(C9,event_dates,0)))</f>
      </c>
      <c r="E9" s="31">
        <f>'An'!K12</f>
        <v>43502</v>
      </c>
      <c r="F9" s="30">
        <f>IF(ISERROR(MATCH(E9,event_dates,0)),"",INDEX(events,MATCH(E9,event_dates,0)))</f>
      </c>
      <c r="G9" s="31">
        <f>'An'!L12</f>
        <v>43503</v>
      </c>
      <c r="H9" s="30">
        <f>IF(ISERROR(MATCH(G9,event_dates,0)),"",INDEX(events,MATCH(G9,event_dates,0)))</f>
      </c>
      <c r="I9" s="31">
        <f>'An'!M12</f>
        <v>43504</v>
      </c>
      <c r="J9" s="30">
        <f>IF(ISERROR(MATCH(I9,event_dates,0)),"",INDEX(events,MATCH(I9,event_dates,0)))</f>
      </c>
      <c r="K9" s="31">
        <f>'An'!N12</f>
        <v>43505</v>
      </c>
      <c r="L9" s="30">
        <f>IF(ISERROR(MATCH(K9,event_dates,0)),"",INDEX(events,MATCH(K9,event_dates,0)))</f>
      </c>
      <c r="M9" s="31">
        <f>'An'!O12</f>
        <v>43506</v>
      </c>
      <c r="N9" s="30">
        <f>IF(ISERROR(MATCH(M9,event_dates,0)),"",INDEX(events,MATCH(M9,event_dates,0)))</f>
      </c>
    </row>
    <row r="10" spans="1:14" s="11" customFormat="1" ht="12.75" customHeight="1">
      <c r="A10" s="103" t="s">
        <v>53</v>
      </c>
      <c r="B10" s="104"/>
      <c r="C10" s="93" t="s">
        <v>54</v>
      </c>
      <c r="D10" s="94"/>
      <c r="E10" s="91" t="s">
        <v>55</v>
      </c>
      <c r="F10" s="92"/>
      <c r="G10" s="93" t="s">
        <v>54</v>
      </c>
      <c r="H10" s="94"/>
      <c r="I10" s="103" t="s">
        <v>53</v>
      </c>
      <c r="J10" s="104"/>
      <c r="K10" s="67"/>
      <c r="L10" s="77"/>
      <c r="M10" s="67"/>
      <c r="N10" s="77"/>
    </row>
    <row r="11" spans="1:14" s="11" customFormat="1" ht="12.75">
      <c r="A11" s="93" t="s">
        <v>56</v>
      </c>
      <c r="B11" s="94"/>
      <c r="C11" s="102"/>
      <c r="D11" s="80"/>
      <c r="E11" s="89" t="s">
        <v>57</v>
      </c>
      <c r="F11" s="90"/>
      <c r="G11" s="93" t="s">
        <v>56</v>
      </c>
      <c r="H11" s="94"/>
      <c r="I11" s="76"/>
      <c r="J11" s="77"/>
      <c r="K11" s="76"/>
      <c r="L11" s="77"/>
      <c r="M11" s="76"/>
      <c r="N11" s="77"/>
    </row>
    <row r="12" spans="1:14" s="11" customFormat="1" ht="12.75" customHeight="1">
      <c r="A12" s="96" t="s">
        <v>58</v>
      </c>
      <c r="B12" s="97"/>
      <c r="C12" s="93" t="s">
        <v>56</v>
      </c>
      <c r="D12" s="94"/>
      <c r="E12" s="95" t="s">
        <v>59</v>
      </c>
      <c r="F12" s="90"/>
      <c r="G12" s="96" t="s">
        <v>58</v>
      </c>
      <c r="H12" s="97"/>
      <c r="I12" s="96" t="s">
        <v>58</v>
      </c>
      <c r="J12" s="97"/>
      <c r="K12" s="76"/>
      <c r="L12" s="77"/>
      <c r="M12" s="76"/>
      <c r="N12" s="77"/>
    </row>
    <row r="13" spans="1:14" s="11" customFormat="1" ht="12.75">
      <c r="A13" s="98" t="s">
        <v>60</v>
      </c>
      <c r="B13" s="99"/>
      <c r="C13" s="67"/>
      <c r="D13" s="68"/>
      <c r="E13" s="100" t="s">
        <v>61</v>
      </c>
      <c r="F13" s="101"/>
      <c r="G13" s="98" t="s">
        <v>62</v>
      </c>
      <c r="H13" s="99"/>
      <c r="I13" s="105" t="s">
        <v>66</v>
      </c>
      <c r="J13" s="106"/>
      <c r="K13" s="76"/>
      <c r="L13" s="77"/>
      <c r="M13" s="76"/>
      <c r="N13" s="77"/>
    </row>
    <row r="14" spans="1:14" s="12" customFormat="1" ht="12.75">
      <c r="A14" s="69"/>
      <c r="B14" s="70"/>
      <c r="C14" s="83" t="s">
        <v>63</v>
      </c>
      <c r="D14" s="84"/>
      <c r="E14" s="89" t="s">
        <v>64</v>
      </c>
      <c r="F14" s="90"/>
      <c r="G14" s="91" t="s">
        <v>65</v>
      </c>
      <c r="H14" s="92"/>
      <c r="I14" s="107"/>
      <c r="J14" s="108"/>
      <c r="K14" s="69"/>
      <c r="L14" s="70"/>
      <c r="M14" s="69"/>
      <c r="N14" s="70"/>
    </row>
    <row r="15" spans="1:14" s="11" customFormat="1" ht="18">
      <c r="A15" s="31">
        <f>'An'!I13</f>
        <v>43507</v>
      </c>
      <c r="B15" s="30">
        <f>IF(ISERROR(MATCH(A15,event_dates,0)),"",INDEX(events,MATCH(A15,event_dates,0)))</f>
      </c>
      <c r="C15" s="32">
        <f>'An'!J13</f>
        <v>43508</v>
      </c>
      <c r="D15" s="30">
        <f>IF(ISERROR(MATCH(C15,event_dates,0)),"",INDEX(events,MATCH(C15,event_dates,0)))</f>
      </c>
      <c r="E15" s="31">
        <f>'An'!K13</f>
        <v>43509</v>
      </c>
      <c r="F15" s="30">
        <f>IF(ISERROR(MATCH(E15,event_dates,0)),"",INDEX(events,MATCH(E15,event_dates,0)))</f>
      </c>
      <c r="G15" s="31">
        <f>'An'!L13</f>
        <v>43510</v>
      </c>
      <c r="H15" s="30">
        <f>IF(ISERROR(MATCH(G15,event_dates,0)),"",INDEX(events,MATCH(G15,event_dates,0)))</f>
      </c>
      <c r="I15" s="31">
        <f>'An'!M13</f>
        <v>43511</v>
      </c>
      <c r="J15" s="30">
        <f>IF(ISERROR(MATCH(I15,event_dates,0)),"",INDEX(events,MATCH(I15,event_dates,0)))</f>
      </c>
      <c r="K15" s="36">
        <f>'An'!N13</f>
        <v>43512</v>
      </c>
      <c r="L15" s="35">
        <f>IF(ISERROR(MATCH(K15,event_dates,0)),"",INDEX(events,MATCH(K15,event_dates,0)))</f>
      </c>
      <c r="M15" s="36">
        <f>'An'!O13</f>
        <v>43513</v>
      </c>
      <c r="N15" s="35">
        <f>IF(ISERROR(MATCH(M15,event_dates,0)),"",INDEX(events,MATCH(M15,event_dates,0)))</f>
      </c>
    </row>
    <row r="16" spans="1:14" s="11" customFormat="1" ht="12.75">
      <c r="A16" s="103" t="s">
        <v>53</v>
      </c>
      <c r="B16" s="104"/>
      <c r="C16" s="93" t="s">
        <v>54</v>
      </c>
      <c r="D16" s="94"/>
      <c r="E16" s="91" t="s">
        <v>55</v>
      </c>
      <c r="F16" s="92"/>
      <c r="G16" s="93" t="s">
        <v>54</v>
      </c>
      <c r="H16" s="94"/>
      <c r="I16" s="103" t="s">
        <v>53</v>
      </c>
      <c r="J16" s="104"/>
      <c r="K16" s="109"/>
      <c r="L16" s="106"/>
      <c r="M16" s="109"/>
      <c r="N16" s="106"/>
    </row>
    <row r="17" spans="1:14" s="11" customFormat="1" ht="12.75">
      <c r="A17" s="93" t="s">
        <v>56</v>
      </c>
      <c r="B17" s="94"/>
      <c r="C17" s="102"/>
      <c r="D17" s="80"/>
      <c r="E17" s="89" t="s">
        <v>57</v>
      </c>
      <c r="F17" s="90"/>
      <c r="G17" s="93" t="s">
        <v>56</v>
      </c>
      <c r="H17" s="94"/>
      <c r="I17" s="76"/>
      <c r="J17" s="77"/>
      <c r="K17" s="105"/>
      <c r="L17" s="106"/>
      <c r="M17" s="105" t="s">
        <v>45</v>
      </c>
      <c r="N17" s="106"/>
    </row>
    <row r="18" spans="1:14" s="11" customFormat="1" ht="12.75">
      <c r="A18" s="96" t="s">
        <v>58</v>
      </c>
      <c r="B18" s="97"/>
      <c r="C18" s="93" t="s">
        <v>56</v>
      </c>
      <c r="D18" s="94"/>
      <c r="E18" s="95" t="s">
        <v>59</v>
      </c>
      <c r="F18" s="90"/>
      <c r="G18" s="96" t="s">
        <v>58</v>
      </c>
      <c r="H18" s="97"/>
      <c r="I18" s="96" t="s">
        <v>58</v>
      </c>
      <c r="J18" s="97"/>
      <c r="K18" s="105" t="s">
        <v>44</v>
      </c>
      <c r="L18" s="106"/>
      <c r="M18" s="105"/>
      <c r="N18" s="106"/>
    </row>
    <row r="19" spans="1:14" s="11" customFormat="1" ht="12.75">
      <c r="A19" s="98" t="s">
        <v>60</v>
      </c>
      <c r="B19" s="99"/>
      <c r="C19" s="67"/>
      <c r="D19" s="68"/>
      <c r="E19" s="100" t="s">
        <v>61</v>
      </c>
      <c r="F19" s="101"/>
      <c r="G19" s="98" t="s">
        <v>62</v>
      </c>
      <c r="H19" s="99"/>
      <c r="I19" s="76"/>
      <c r="J19" s="77"/>
      <c r="K19" s="105"/>
      <c r="L19" s="106"/>
      <c r="M19" s="105"/>
      <c r="N19" s="106"/>
    </row>
    <row r="20" spans="1:14" s="12" customFormat="1" ht="12.75">
      <c r="A20" s="69"/>
      <c r="B20" s="70"/>
      <c r="C20" s="83" t="s">
        <v>63</v>
      </c>
      <c r="D20" s="84"/>
      <c r="E20" s="89" t="s">
        <v>64</v>
      </c>
      <c r="F20" s="90"/>
      <c r="G20" s="91" t="s">
        <v>65</v>
      </c>
      <c r="H20" s="92"/>
      <c r="I20" s="69"/>
      <c r="J20" s="70"/>
      <c r="K20" s="107"/>
      <c r="L20" s="108"/>
      <c r="M20" s="107"/>
      <c r="N20" s="108"/>
    </row>
    <row r="21" spans="1:14" s="11" customFormat="1" ht="18">
      <c r="A21" s="31">
        <f>'An'!I14</f>
        <v>43514</v>
      </c>
      <c r="B21" s="30">
        <f>IF(ISERROR(MATCH(A21,event_dates,0)),"",INDEX(events,MATCH(A21,event_dates,0)))</f>
      </c>
      <c r="C21" s="31">
        <f>'An'!J14</f>
        <v>43515</v>
      </c>
      <c r="D21" s="33">
        <f>IF(ISERROR(MATCH(C21,event_dates,0)),"",INDEX(events,MATCH(C21,event_dates,0)))</f>
      </c>
      <c r="E21" s="31">
        <f>'An'!K14</f>
        <v>43516</v>
      </c>
      <c r="F21" s="30">
        <f>IF(ISERROR(MATCH(E21,event_dates,0)),"",INDEX(events,MATCH(E21,event_dates,0)))</f>
      </c>
      <c r="G21" s="31">
        <f>'An'!L14</f>
        <v>43517</v>
      </c>
      <c r="H21" s="30">
        <f>IF(ISERROR(MATCH(G21,event_dates,0)),"",INDEX(events,MATCH(G21,event_dates,0)))</f>
      </c>
      <c r="I21" s="31">
        <f>'An'!M14</f>
        <v>43518</v>
      </c>
      <c r="J21" s="30">
        <f>IF(ISERROR(MATCH(I21,event_dates,0)),"",INDEX(events,MATCH(I21,event_dates,0)))</f>
      </c>
      <c r="K21" s="31">
        <f>'An'!N14</f>
        <v>43519</v>
      </c>
      <c r="L21" s="30">
        <f>IF(ISERROR(MATCH(K21,event_dates,0)),"",INDEX(events,MATCH(K21,event_dates,0)))</f>
      </c>
      <c r="M21" s="31">
        <f>'An'!O14</f>
        <v>43520</v>
      </c>
      <c r="N21" s="30">
        <f>IF(ISERROR(MATCH(M21,event_dates,0)),"",INDEX(events,MATCH(M21,event_dates,0)))</f>
      </c>
    </row>
    <row r="22" spans="1:14" s="11" customFormat="1" ht="12.75">
      <c r="A22" s="103" t="s">
        <v>53</v>
      </c>
      <c r="B22" s="104"/>
      <c r="C22" s="93" t="s">
        <v>54</v>
      </c>
      <c r="D22" s="94"/>
      <c r="E22" s="91" t="s">
        <v>55</v>
      </c>
      <c r="F22" s="92"/>
      <c r="G22" s="93" t="s">
        <v>54</v>
      </c>
      <c r="H22" s="94"/>
      <c r="I22" s="103" t="s">
        <v>53</v>
      </c>
      <c r="J22" s="104"/>
      <c r="K22" s="81"/>
      <c r="L22" s="80"/>
      <c r="M22" s="81"/>
      <c r="N22" s="80"/>
    </row>
    <row r="23" spans="1:14" s="11" customFormat="1" ht="12.75">
      <c r="A23" s="93" t="s">
        <v>56</v>
      </c>
      <c r="B23" s="94"/>
      <c r="C23" s="102"/>
      <c r="D23" s="80"/>
      <c r="E23" s="89" t="s">
        <v>57</v>
      </c>
      <c r="F23" s="90"/>
      <c r="G23" s="93" t="s">
        <v>56</v>
      </c>
      <c r="H23" s="94"/>
      <c r="I23" s="76"/>
      <c r="J23" s="77"/>
      <c r="K23" s="79"/>
      <c r="L23" s="80"/>
      <c r="M23" s="79"/>
      <c r="N23" s="80"/>
    </row>
    <row r="24" spans="1:14" s="11" customFormat="1" ht="12.75">
      <c r="A24" s="96" t="s">
        <v>58</v>
      </c>
      <c r="B24" s="97"/>
      <c r="C24" s="93" t="s">
        <v>56</v>
      </c>
      <c r="D24" s="94"/>
      <c r="E24" s="95" t="s">
        <v>59</v>
      </c>
      <c r="F24" s="90"/>
      <c r="G24" s="96" t="s">
        <v>58</v>
      </c>
      <c r="H24" s="97"/>
      <c r="I24" s="96" t="s">
        <v>58</v>
      </c>
      <c r="J24" s="97"/>
      <c r="K24" s="79"/>
      <c r="L24" s="80"/>
      <c r="M24" s="79"/>
      <c r="N24" s="80"/>
    </row>
    <row r="25" spans="1:14" s="11" customFormat="1" ht="12.75">
      <c r="A25" s="98" t="s">
        <v>60</v>
      </c>
      <c r="B25" s="99"/>
      <c r="C25" s="67"/>
      <c r="D25" s="68"/>
      <c r="E25" s="100" t="s">
        <v>61</v>
      </c>
      <c r="F25" s="101"/>
      <c r="G25" s="98" t="s">
        <v>62</v>
      </c>
      <c r="H25" s="99"/>
      <c r="I25" s="76"/>
      <c r="J25" s="77"/>
      <c r="K25" s="79"/>
      <c r="L25" s="80"/>
      <c r="M25" s="79"/>
      <c r="N25" s="80"/>
    </row>
    <row r="26" spans="1:14" s="12" customFormat="1" ht="12.75">
      <c r="A26" s="69"/>
      <c r="B26" s="70"/>
      <c r="C26" s="83" t="s">
        <v>63</v>
      </c>
      <c r="D26" s="84"/>
      <c r="E26" s="89" t="s">
        <v>64</v>
      </c>
      <c r="F26" s="90"/>
      <c r="G26" s="91" t="s">
        <v>65</v>
      </c>
      <c r="H26" s="92"/>
      <c r="I26" s="69"/>
      <c r="J26" s="70"/>
      <c r="K26" s="85"/>
      <c r="L26" s="86"/>
      <c r="M26" s="85"/>
      <c r="N26" s="86"/>
    </row>
    <row r="27" spans="1:14" s="11" customFormat="1" ht="18">
      <c r="A27" s="31">
        <f>'An'!I15</f>
        <v>43521</v>
      </c>
      <c r="B27" s="30">
        <f>IF(ISERROR(MATCH(A27,event_dates,0)),"",INDEX(events,MATCH(A27,event_dates,0)))</f>
      </c>
      <c r="C27" s="31">
        <f>'An'!J15</f>
        <v>43522</v>
      </c>
      <c r="D27" s="30">
        <f>IF(ISERROR(MATCH(C27,event_dates,0)),"",INDEX(events,MATCH(C27,event_dates,0)))</f>
      </c>
      <c r="E27" s="31">
        <f>'An'!K15</f>
        <v>43523</v>
      </c>
      <c r="F27" s="30">
        <f>IF(ISERROR(MATCH(E27,event_dates,0)),"",INDEX(events,MATCH(E27,event_dates,0)))</f>
      </c>
      <c r="G27" s="31">
        <f>'An'!L15</f>
        <v>43524</v>
      </c>
      <c r="H27" s="30">
        <f>IF(ISERROR(MATCH(G27,event_dates,0)),"",INDEX(events,MATCH(G27,event_dates,0)))</f>
      </c>
      <c r="I27" s="31">
        <f>'An'!M15</f>
      </c>
      <c r="J27" s="30">
        <f>IF(ISERROR(MATCH(I27,event_dates,0)),"",INDEX(events,MATCH(I27,event_dates,0)))</f>
      </c>
      <c r="K27" s="31">
        <f>'An'!N15</f>
      </c>
      <c r="L27" s="30">
        <f>IF(ISERROR(MATCH(K27,event_dates,0)),"",INDEX(events,MATCH(K27,event_dates,0)))</f>
      </c>
      <c r="M27" s="31">
        <f>'An'!O15</f>
      </c>
      <c r="N27" s="30">
        <f>IF(ISERROR(MATCH(M27,event_dates,0)),"",INDEX(events,MATCH(M27,event_dates,0)))</f>
      </c>
    </row>
    <row r="28" spans="1:14" s="11" customFormat="1" ht="12.75" customHeight="1">
      <c r="A28" s="103" t="s">
        <v>53</v>
      </c>
      <c r="B28" s="104"/>
      <c r="C28" s="93" t="s">
        <v>54</v>
      </c>
      <c r="D28" s="94"/>
      <c r="E28" s="91" t="s">
        <v>55</v>
      </c>
      <c r="F28" s="92"/>
      <c r="G28" s="93" t="s">
        <v>54</v>
      </c>
      <c r="H28" s="94"/>
      <c r="I28" s="67"/>
      <c r="J28" s="77"/>
      <c r="K28" s="67"/>
      <c r="L28" s="77"/>
      <c r="M28" s="67"/>
      <c r="N28" s="77"/>
    </row>
    <row r="29" spans="1:14" s="11" customFormat="1" ht="12.75" customHeight="1">
      <c r="A29" s="93" t="s">
        <v>56</v>
      </c>
      <c r="B29" s="94"/>
      <c r="C29" s="102"/>
      <c r="D29" s="80"/>
      <c r="E29" s="89" t="s">
        <v>57</v>
      </c>
      <c r="F29" s="90"/>
      <c r="G29" s="93" t="s">
        <v>56</v>
      </c>
      <c r="H29" s="94"/>
      <c r="I29" s="76"/>
      <c r="J29" s="77"/>
      <c r="K29" s="76"/>
      <c r="L29" s="77"/>
      <c r="M29" s="76"/>
      <c r="N29" s="77"/>
    </row>
    <row r="30" spans="1:14" s="11" customFormat="1" ht="12.75" customHeight="1">
      <c r="A30" s="96" t="s">
        <v>58</v>
      </c>
      <c r="B30" s="97"/>
      <c r="C30" s="93" t="s">
        <v>56</v>
      </c>
      <c r="D30" s="94"/>
      <c r="E30" s="95" t="s">
        <v>59</v>
      </c>
      <c r="F30" s="90"/>
      <c r="G30" s="96" t="s">
        <v>58</v>
      </c>
      <c r="H30" s="97"/>
      <c r="I30" s="76"/>
      <c r="J30" s="77"/>
      <c r="K30" s="76"/>
      <c r="L30" s="77"/>
      <c r="M30" s="76"/>
      <c r="N30" s="77"/>
    </row>
    <row r="31" spans="1:14" s="11" customFormat="1" ht="12.75" customHeight="1">
      <c r="A31" s="98" t="s">
        <v>60</v>
      </c>
      <c r="B31" s="99"/>
      <c r="C31" s="67"/>
      <c r="D31" s="68"/>
      <c r="E31" s="100" t="s">
        <v>61</v>
      </c>
      <c r="F31" s="101"/>
      <c r="G31" s="98" t="s">
        <v>62</v>
      </c>
      <c r="H31" s="99"/>
      <c r="I31" s="76"/>
      <c r="J31" s="77"/>
      <c r="K31" s="76"/>
      <c r="L31" s="77"/>
      <c r="M31" s="76"/>
      <c r="N31" s="77"/>
    </row>
    <row r="32" spans="1:14" s="12" customFormat="1" ht="12.75" customHeight="1">
      <c r="A32" s="69"/>
      <c r="B32" s="70"/>
      <c r="C32" s="83" t="s">
        <v>63</v>
      </c>
      <c r="D32" s="84"/>
      <c r="E32" s="89" t="s">
        <v>64</v>
      </c>
      <c r="F32" s="90"/>
      <c r="G32" s="91" t="s">
        <v>65</v>
      </c>
      <c r="H32" s="92"/>
      <c r="I32" s="69"/>
      <c r="J32" s="70"/>
      <c r="K32" s="69"/>
      <c r="L32" s="70"/>
      <c r="M32" s="69"/>
      <c r="N32" s="70"/>
    </row>
    <row r="33" spans="1:14" ht="18">
      <c r="A33" s="31">
        <f>'An'!I16</f>
      </c>
      <c r="B33" s="30">
        <f>IF(ISERROR(MATCH(A33,event_dates,0)),"",INDEX(events,MATCH(A33,event_dates,0)))</f>
      </c>
      <c r="C33" s="31">
        <f>'An'!J16</f>
      </c>
      <c r="D33" s="30">
        <f>IF(ISERROR(MATCH(C33,event_dates,0)),"",INDEX(events,MATCH(C33,event_dates,0)))</f>
      </c>
      <c r="E33" s="20" t="s">
        <v>4</v>
      </c>
      <c r="F33" s="7"/>
      <c r="G33" s="17"/>
      <c r="H33" s="17"/>
      <c r="I33" s="17"/>
      <c r="J33" s="17"/>
      <c r="K33" s="17"/>
      <c r="L33" s="17"/>
      <c r="M33" s="17"/>
      <c r="N33" s="21"/>
    </row>
    <row r="34" spans="1:14" ht="12.75">
      <c r="A34" s="81">
        <f ca="1">IF(ISERROR(MATCH(A33,event_dates,0)+MATCH(A33,OFFSET(event_dates,MATCH(A33,event_dates,0),0,500,1),0)),"",INDEX(events,MATCH(A33,event_dates,0)+MATCH(A33,OFFSET(event_dates,MATCH(A33,event_dates,0),0,500,1),0)))</f>
      </c>
      <c r="B34" s="80"/>
      <c r="C34" s="81">
        <f ca="1">IF(ISERROR(MATCH(C33,event_dates,0)+MATCH(C33,OFFSET(event_dates,MATCH(C33,event_dates,0),0,500,1),0)),"",INDEX(events,MATCH(C33,event_dates,0)+MATCH(C33,OFFSET(event_dates,MATCH(C33,event_dates,0),0,500,1),0)))</f>
      </c>
      <c r="D34" s="80"/>
      <c r="E34" s="14"/>
      <c r="F34" s="13"/>
      <c r="G34" s="13"/>
      <c r="H34" s="13"/>
      <c r="I34" s="13"/>
      <c r="J34" s="13"/>
      <c r="K34" s="13"/>
      <c r="L34" s="13"/>
      <c r="M34" s="13"/>
      <c r="N34" s="15"/>
    </row>
    <row r="35" spans="1:14" ht="12.75">
      <c r="A35" s="79"/>
      <c r="B35" s="80"/>
      <c r="C35" s="79"/>
      <c r="D35" s="80"/>
      <c r="E35" s="14"/>
      <c r="F35" s="13"/>
      <c r="G35" s="13"/>
      <c r="H35" s="13"/>
      <c r="I35" s="13"/>
      <c r="J35" s="13"/>
      <c r="K35" s="13"/>
      <c r="L35" s="13"/>
      <c r="M35" s="13"/>
      <c r="N35" s="15"/>
    </row>
    <row r="36" spans="1:14" ht="12.75">
      <c r="A36" s="79"/>
      <c r="B36" s="80"/>
      <c r="C36" s="79"/>
      <c r="D36" s="80"/>
      <c r="E36" s="14"/>
      <c r="F36" s="13"/>
      <c r="G36" s="13"/>
      <c r="H36" s="13"/>
      <c r="I36" s="13"/>
      <c r="J36" s="13"/>
      <c r="K36" s="13"/>
      <c r="L36" s="13"/>
      <c r="M36" s="13"/>
      <c r="N36" s="15"/>
    </row>
    <row r="37" spans="1:14" ht="12.75">
      <c r="A37" s="79" t="s">
        <v>3</v>
      </c>
      <c r="B37" s="80"/>
      <c r="C37" s="79" t="s">
        <v>3</v>
      </c>
      <c r="D37" s="80"/>
      <c r="E37" s="14"/>
      <c r="F37" s="13"/>
      <c r="G37" s="13"/>
      <c r="H37" s="13"/>
      <c r="I37" s="13"/>
      <c r="J37" s="13"/>
      <c r="K37" s="13"/>
      <c r="L37" s="13"/>
      <c r="M37" s="73"/>
      <c r="N37" s="74"/>
    </row>
    <row r="38" spans="1:14" ht="12.75">
      <c r="A38" s="85" t="s">
        <v>3</v>
      </c>
      <c r="B38" s="86"/>
      <c r="C38" s="87" t="s">
        <v>0</v>
      </c>
      <c r="D38" s="88"/>
      <c r="E38" s="18"/>
      <c r="F38" s="16"/>
      <c r="G38" s="16"/>
      <c r="H38" s="16"/>
      <c r="I38" s="16"/>
      <c r="J38" s="16"/>
      <c r="K38" s="71"/>
      <c r="L38" s="71"/>
      <c r="M38" s="71"/>
      <c r="N38" s="72"/>
    </row>
  </sheetData>
  <sheetProtection/>
  <mergeCells count="196">
    <mergeCell ref="C12:D12"/>
    <mergeCell ref="C19:D19"/>
    <mergeCell ref="C20:D20"/>
    <mergeCell ref="I32:J32"/>
    <mergeCell ref="A37:B37"/>
    <mergeCell ref="C37:D37"/>
    <mergeCell ref="A31:B31"/>
    <mergeCell ref="C31:D31"/>
    <mergeCell ref="E31:F31"/>
    <mergeCell ref="G31:H31"/>
    <mergeCell ref="K32:L32"/>
    <mergeCell ref="M32:N32"/>
    <mergeCell ref="A34:B34"/>
    <mergeCell ref="C34:D34"/>
    <mergeCell ref="A32:B32"/>
    <mergeCell ref="C32:D32"/>
    <mergeCell ref="E32:F32"/>
    <mergeCell ref="G32:H32"/>
    <mergeCell ref="A38:B38"/>
    <mergeCell ref="C38:D38"/>
    <mergeCell ref="A35:B35"/>
    <mergeCell ref="C35:D35"/>
    <mergeCell ref="A36:B36"/>
    <mergeCell ref="C36:D36"/>
    <mergeCell ref="I29:J29"/>
    <mergeCell ref="K29:L29"/>
    <mergeCell ref="I31:J31"/>
    <mergeCell ref="K31:L31"/>
    <mergeCell ref="M31:N31"/>
    <mergeCell ref="A30:B30"/>
    <mergeCell ref="I30:J30"/>
    <mergeCell ref="C30:D30"/>
    <mergeCell ref="E30:F30"/>
    <mergeCell ref="G30:H30"/>
    <mergeCell ref="M28:N28"/>
    <mergeCell ref="A26:B26"/>
    <mergeCell ref="C26:D26"/>
    <mergeCell ref="M29:N29"/>
    <mergeCell ref="K30:L30"/>
    <mergeCell ref="M30:N30"/>
    <mergeCell ref="A29:B29"/>
    <mergeCell ref="C29:D29"/>
    <mergeCell ref="E29:F29"/>
    <mergeCell ref="G29:H29"/>
    <mergeCell ref="A28:B28"/>
    <mergeCell ref="C28:D28"/>
    <mergeCell ref="E28:F28"/>
    <mergeCell ref="G28:H28"/>
    <mergeCell ref="I28:J28"/>
    <mergeCell ref="K28:L28"/>
    <mergeCell ref="A25:B25"/>
    <mergeCell ref="C25:D25"/>
    <mergeCell ref="E25:F25"/>
    <mergeCell ref="G25:H25"/>
    <mergeCell ref="I25:J25"/>
    <mergeCell ref="M26:N26"/>
    <mergeCell ref="K24:L24"/>
    <mergeCell ref="E26:F26"/>
    <mergeCell ref="G26:H26"/>
    <mergeCell ref="I26:J26"/>
    <mergeCell ref="K26:L26"/>
    <mergeCell ref="M24:N24"/>
    <mergeCell ref="M23:N23"/>
    <mergeCell ref="A22:B22"/>
    <mergeCell ref="C22:D22"/>
    <mergeCell ref="K25:L25"/>
    <mergeCell ref="M25:N25"/>
    <mergeCell ref="A24:B24"/>
    <mergeCell ref="C24:D24"/>
    <mergeCell ref="E24:F24"/>
    <mergeCell ref="G24:H24"/>
    <mergeCell ref="I24:J24"/>
    <mergeCell ref="K22:L22"/>
    <mergeCell ref="A23:B23"/>
    <mergeCell ref="C23:D23"/>
    <mergeCell ref="E23:F23"/>
    <mergeCell ref="G23:H23"/>
    <mergeCell ref="I23:J23"/>
    <mergeCell ref="K23:L23"/>
    <mergeCell ref="I19:J19"/>
    <mergeCell ref="A20:B20"/>
    <mergeCell ref="E20:F20"/>
    <mergeCell ref="G20:H20"/>
    <mergeCell ref="I20:J20"/>
    <mergeCell ref="M22:N22"/>
    <mergeCell ref="K19:L19"/>
    <mergeCell ref="E22:F22"/>
    <mergeCell ref="G22:H22"/>
    <mergeCell ref="I22:J22"/>
    <mergeCell ref="I17:J17"/>
    <mergeCell ref="M19:N19"/>
    <mergeCell ref="M18:N18"/>
    <mergeCell ref="A17:B17"/>
    <mergeCell ref="C17:D17"/>
    <mergeCell ref="K20:L20"/>
    <mergeCell ref="M20:N20"/>
    <mergeCell ref="A19:B19"/>
    <mergeCell ref="E19:F19"/>
    <mergeCell ref="G19:H19"/>
    <mergeCell ref="A18:B18"/>
    <mergeCell ref="C18:D18"/>
    <mergeCell ref="E18:F18"/>
    <mergeCell ref="G18:H18"/>
    <mergeCell ref="I18:J18"/>
    <mergeCell ref="K18:L18"/>
    <mergeCell ref="K17:L17"/>
    <mergeCell ref="M14:N14"/>
    <mergeCell ref="A16:B16"/>
    <mergeCell ref="C16:D16"/>
    <mergeCell ref="E16:F16"/>
    <mergeCell ref="G16:H16"/>
    <mergeCell ref="I16:J16"/>
    <mergeCell ref="M17:N17"/>
    <mergeCell ref="E17:F17"/>
    <mergeCell ref="G17:H17"/>
    <mergeCell ref="M13:N13"/>
    <mergeCell ref="A12:B12"/>
    <mergeCell ref="K16:L16"/>
    <mergeCell ref="M16:N16"/>
    <mergeCell ref="A14:B14"/>
    <mergeCell ref="C14:D14"/>
    <mergeCell ref="E14:F14"/>
    <mergeCell ref="G14:H14"/>
    <mergeCell ref="I14:J14"/>
    <mergeCell ref="K14:L14"/>
    <mergeCell ref="A13:B13"/>
    <mergeCell ref="C13:D13"/>
    <mergeCell ref="E13:F13"/>
    <mergeCell ref="G13:H13"/>
    <mergeCell ref="I13:J13"/>
    <mergeCell ref="K13:L13"/>
    <mergeCell ref="I12:J12"/>
    <mergeCell ref="K12:L12"/>
    <mergeCell ref="M10:N10"/>
    <mergeCell ref="A11:B11"/>
    <mergeCell ref="E11:F11"/>
    <mergeCell ref="G11:H11"/>
    <mergeCell ref="I11:J11"/>
    <mergeCell ref="M12:N12"/>
    <mergeCell ref="K11:L11"/>
    <mergeCell ref="C11:D11"/>
    <mergeCell ref="M11:N11"/>
    <mergeCell ref="A10:B10"/>
    <mergeCell ref="E10:F10"/>
    <mergeCell ref="G10:H10"/>
    <mergeCell ref="I10:J10"/>
    <mergeCell ref="K10:L10"/>
    <mergeCell ref="C10:D10"/>
    <mergeCell ref="E12:F12"/>
    <mergeCell ref="G12:H12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A4:B4"/>
    <mergeCell ref="C4:D4"/>
    <mergeCell ref="E4:F4"/>
    <mergeCell ref="G4:H4"/>
    <mergeCell ref="A1:G1"/>
    <mergeCell ref="A2:B2"/>
    <mergeCell ref="C2:D2"/>
    <mergeCell ref="E2:F2"/>
    <mergeCell ref="G2:H2"/>
    <mergeCell ref="H1:N1"/>
    <mergeCell ref="M37:N37"/>
    <mergeCell ref="K38:N38"/>
    <mergeCell ref="I2:J2"/>
    <mergeCell ref="K2:L2"/>
    <mergeCell ref="M2:N2"/>
    <mergeCell ref="I4:J4"/>
    <mergeCell ref="K4:L4"/>
    <mergeCell ref="M4:N4"/>
    <mergeCell ref="I5:J5"/>
    <mergeCell ref="K5:L5"/>
  </mergeCells>
  <hyperlinks>
    <hyperlink ref="A1:G1" location="An!A1" display="An!A1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1"/>
  <ignoredErrors>
    <ignoredError sqref="C3:L3 M3:N3 C37:J38 C15:L15 M21:N21 C21:L21 C27:G27 C9:L9 M9:N9 M15:N15 M27:N27 C33:L36 M33:N36 I27:L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1" customFormat="1" ht="49.5" customHeight="1">
      <c r="A1" s="78" t="str">
        <f>IF('An'!$Q$4="","",'An'!$Q$4)</f>
        <v>Planning Salle Mosaïque</v>
      </c>
      <c r="B1" s="78"/>
      <c r="C1" s="78"/>
      <c r="D1" s="78"/>
      <c r="E1" s="78"/>
      <c r="F1" s="78"/>
      <c r="G1" s="78"/>
      <c r="H1" s="116">
        <f>'An'!Q9</f>
        <v>43525</v>
      </c>
      <c r="I1" s="116"/>
      <c r="J1" s="116"/>
      <c r="K1" s="116"/>
      <c r="L1" s="116"/>
      <c r="M1" s="116"/>
      <c r="N1" s="116"/>
    </row>
    <row r="2" spans="1:14" s="11" customFormat="1" ht="15.75">
      <c r="A2" s="115" t="str">
        <f>Janvier!A2:B2</f>
        <v>lundi</v>
      </c>
      <c r="B2" s="113"/>
      <c r="C2" s="113" t="str">
        <f>Janvier!C2:D2</f>
        <v>mardi</v>
      </c>
      <c r="D2" s="113"/>
      <c r="E2" s="113" t="str">
        <f>Janvier!E2:F2</f>
        <v>mercredi</v>
      </c>
      <c r="F2" s="113"/>
      <c r="G2" s="113" t="str">
        <f>Janvier!G2:H2</f>
        <v>jeudi</v>
      </c>
      <c r="H2" s="113"/>
      <c r="I2" s="113" t="str">
        <f>Janvier!I2:J2</f>
        <v>vendredi</v>
      </c>
      <c r="J2" s="113"/>
      <c r="K2" s="113" t="str">
        <f>Janvier!K2:L2</f>
        <v>samedi</v>
      </c>
      <c r="L2" s="113"/>
      <c r="M2" s="113" t="str">
        <f>Janvier!M2:N2</f>
        <v>dimanche</v>
      </c>
      <c r="N2" s="114"/>
    </row>
    <row r="3" spans="1:14" s="11" customFormat="1" ht="18">
      <c r="A3" s="32">
        <f>'An'!Q11</f>
      </c>
      <c r="B3" s="30">
        <f>IF(ISERROR(MATCH(A3,event_dates,0)),"",INDEX(events,MATCH(A3,event_dates,0)))</f>
      </c>
      <c r="C3" s="32">
        <f>'An'!R11</f>
      </c>
      <c r="D3" s="30">
        <f>IF(ISERROR(MATCH(C3,event_dates,0)),"",INDEX(events,MATCH(C3,event_dates,0)))</f>
      </c>
      <c r="E3" s="32">
        <f>'An'!S11</f>
      </c>
      <c r="F3" s="30">
        <f>IF(ISERROR(MATCH(E3,event_dates,0)),"",INDEX(events,MATCH(E3,event_dates,0)))</f>
      </c>
      <c r="G3" s="32">
        <f>'An'!T11</f>
      </c>
      <c r="H3" s="30">
        <f>IF(ISERROR(MATCH(G3,event_dates,0)),"",INDEX(events,MATCH(G3,event_dates,0)))</f>
      </c>
      <c r="I3" s="32">
        <f>'An'!U11</f>
        <v>43525</v>
      </c>
      <c r="J3" s="30">
        <f>IF(ISERROR(MATCH(I3,event_dates,0)),"",INDEX(events,MATCH(I3,event_dates,0)))</f>
      </c>
      <c r="K3" s="32">
        <f>'An'!V11</f>
        <v>43526</v>
      </c>
      <c r="L3" s="30">
        <f>IF(ISERROR(MATCH(K3,event_dates,0)),"",INDEX(events,MATCH(K3,event_dates,0)))</f>
      </c>
      <c r="M3" s="32">
        <f>'An'!W11</f>
        <v>43527</v>
      </c>
      <c r="N3" s="30">
        <f>IF(ISERROR(MATCH(M3,event_dates,0)),"",INDEX(events,MATCH(M3,event_dates,0)))</f>
      </c>
    </row>
    <row r="4" spans="1:14" s="11" customFormat="1" ht="12.75">
      <c r="A4" s="67"/>
      <c r="B4" s="77"/>
      <c r="C4" s="67"/>
      <c r="D4" s="77"/>
      <c r="E4" s="67"/>
      <c r="F4" s="77"/>
      <c r="G4" s="67"/>
      <c r="H4" s="77"/>
      <c r="I4" s="103" t="s">
        <v>53</v>
      </c>
      <c r="J4" s="104"/>
      <c r="K4" s="67"/>
      <c r="L4" s="77"/>
      <c r="M4" s="67"/>
      <c r="N4" s="77"/>
    </row>
    <row r="5" spans="1:14" s="11" customFormat="1" ht="12.75">
      <c r="A5" s="76"/>
      <c r="B5" s="77"/>
      <c r="C5" s="76"/>
      <c r="D5" s="77"/>
      <c r="E5" s="76"/>
      <c r="F5" s="77"/>
      <c r="G5" s="76"/>
      <c r="H5" s="77"/>
      <c r="I5" s="76"/>
      <c r="J5" s="77"/>
      <c r="K5" s="76"/>
      <c r="L5" s="77"/>
      <c r="M5" s="76"/>
      <c r="N5" s="77"/>
    </row>
    <row r="6" spans="1:14" s="11" customFormat="1" ht="12.75">
      <c r="A6" s="76"/>
      <c r="B6" s="77"/>
      <c r="C6" s="76"/>
      <c r="D6" s="77"/>
      <c r="E6" s="76"/>
      <c r="F6" s="77"/>
      <c r="G6" s="76"/>
      <c r="H6" s="77"/>
      <c r="I6" s="96" t="s">
        <v>58</v>
      </c>
      <c r="J6" s="97"/>
      <c r="K6" s="76"/>
      <c r="L6" s="77"/>
      <c r="M6" s="76"/>
      <c r="N6" s="77"/>
    </row>
    <row r="7" spans="1:14" s="11" customFormat="1" ht="12.75">
      <c r="A7" s="76"/>
      <c r="B7" s="77"/>
      <c r="C7" s="76"/>
      <c r="D7" s="77"/>
      <c r="E7" s="76"/>
      <c r="F7" s="77"/>
      <c r="G7" s="76"/>
      <c r="H7" s="77"/>
      <c r="I7" s="76"/>
      <c r="J7" s="77"/>
      <c r="K7" s="76"/>
      <c r="L7" s="77"/>
      <c r="M7" s="76"/>
      <c r="N7" s="77"/>
    </row>
    <row r="8" spans="1:14" s="12" customFormat="1" ht="12.75">
      <c r="A8" s="69"/>
      <c r="B8" s="70"/>
      <c r="C8" s="69"/>
      <c r="D8" s="70"/>
      <c r="E8" s="69"/>
      <c r="F8" s="70"/>
      <c r="G8" s="69"/>
      <c r="H8" s="70"/>
      <c r="I8" s="69"/>
      <c r="J8" s="70"/>
      <c r="K8" s="69"/>
      <c r="L8" s="70"/>
      <c r="M8" s="69"/>
      <c r="N8" s="70"/>
    </row>
    <row r="9" spans="1:14" s="11" customFormat="1" ht="18">
      <c r="A9" s="32">
        <f>'An'!Q12</f>
        <v>43528</v>
      </c>
      <c r="B9" s="30">
        <f>IF(ISERROR(MATCH(A9,event_dates,0)),"",INDEX(events,MATCH(A9,event_dates,0)))</f>
      </c>
      <c r="C9" s="32">
        <f>'An'!R12</f>
        <v>43529</v>
      </c>
      <c r="D9" s="30">
        <f>IF(ISERROR(MATCH(C9,event_dates,0)),"",INDEX(events,MATCH(C9,event_dates,0)))</f>
      </c>
      <c r="E9" s="32">
        <f>'An'!S12</f>
        <v>43530</v>
      </c>
      <c r="F9" s="30">
        <f>IF(ISERROR(MATCH(E9,event_dates,0)),"",INDEX(events,MATCH(E9,event_dates,0)))</f>
      </c>
      <c r="G9" s="32">
        <f>'An'!T12</f>
        <v>43531</v>
      </c>
      <c r="H9" s="30">
        <f>IF(ISERROR(MATCH(G9,event_dates,0)),"",INDEX(events,MATCH(G9,event_dates,0)))</f>
      </c>
      <c r="I9" s="32">
        <f>'An'!U12</f>
        <v>43532</v>
      </c>
      <c r="J9" s="30">
        <f>IF(ISERROR(MATCH(I9,event_dates,0)),"",INDEX(events,MATCH(I9,event_dates,0)))</f>
      </c>
      <c r="K9" s="34">
        <f>'An'!V12</f>
        <v>43533</v>
      </c>
      <c r="L9" s="35">
        <f>IF(ISERROR(MATCH(K9,event_dates,0)),"",INDEX(events,MATCH(K9,event_dates,0)))</f>
      </c>
      <c r="M9" s="34">
        <f>'An'!W12</f>
        <v>43534</v>
      </c>
      <c r="N9" s="35">
        <f>IF(ISERROR(MATCH(M9,event_dates,0)),"",INDEX(events,MATCH(M9,event_dates,0)))</f>
      </c>
    </row>
    <row r="10" spans="1:14" s="11" customFormat="1" ht="12.75">
      <c r="A10" s="103" t="s">
        <v>53</v>
      </c>
      <c r="B10" s="104"/>
      <c r="C10" s="93" t="s">
        <v>54</v>
      </c>
      <c r="D10" s="94"/>
      <c r="E10" s="91" t="s">
        <v>55</v>
      </c>
      <c r="F10" s="92"/>
      <c r="G10" s="93" t="s">
        <v>54</v>
      </c>
      <c r="H10" s="94"/>
      <c r="I10" s="103" t="s">
        <v>53</v>
      </c>
      <c r="J10" s="104"/>
      <c r="K10" s="109"/>
      <c r="L10" s="106"/>
      <c r="M10" s="109"/>
      <c r="N10" s="106"/>
    </row>
    <row r="11" spans="1:14" s="11" customFormat="1" ht="12.75">
      <c r="A11" s="93" t="s">
        <v>56</v>
      </c>
      <c r="B11" s="94"/>
      <c r="C11" s="102"/>
      <c r="D11" s="80"/>
      <c r="E11" s="89" t="s">
        <v>57</v>
      </c>
      <c r="F11" s="90"/>
      <c r="G11" s="93" t="s">
        <v>56</v>
      </c>
      <c r="H11" s="94"/>
      <c r="I11" s="76"/>
      <c r="J11" s="77"/>
      <c r="K11" s="105"/>
      <c r="L11" s="106"/>
      <c r="M11" s="105"/>
      <c r="N11" s="106"/>
    </row>
    <row r="12" spans="1:14" s="11" customFormat="1" ht="12.75">
      <c r="A12" s="96" t="s">
        <v>58</v>
      </c>
      <c r="B12" s="97"/>
      <c r="C12" s="93" t="s">
        <v>56</v>
      </c>
      <c r="D12" s="94"/>
      <c r="E12" s="95" t="s">
        <v>59</v>
      </c>
      <c r="F12" s="90"/>
      <c r="G12" s="96" t="s">
        <v>58</v>
      </c>
      <c r="H12" s="97"/>
      <c r="I12" s="96" t="s">
        <v>58</v>
      </c>
      <c r="J12" s="97"/>
      <c r="K12" s="105" t="s">
        <v>68</v>
      </c>
      <c r="L12" s="106"/>
      <c r="M12" s="105"/>
      <c r="N12" s="106"/>
    </row>
    <row r="13" spans="1:14" s="11" customFormat="1" ht="12.75">
      <c r="A13" s="98" t="s">
        <v>60</v>
      </c>
      <c r="B13" s="99"/>
      <c r="C13" s="67"/>
      <c r="D13" s="68"/>
      <c r="E13" s="100" t="s">
        <v>61</v>
      </c>
      <c r="F13" s="101"/>
      <c r="G13" s="98" t="s">
        <v>62</v>
      </c>
      <c r="H13" s="99"/>
      <c r="I13" s="76"/>
      <c r="J13" s="77"/>
      <c r="K13" s="105"/>
      <c r="L13" s="106"/>
      <c r="M13" s="105"/>
      <c r="N13" s="106"/>
    </row>
    <row r="14" spans="1:14" s="12" customFormat="1" ht="12.75">
      <c r="A14" s="69"/>
      <c r="B14" s="70"/>
      <c r="C14" s="83" t="s">
        <v>63</v>
      </c>
      <c r="D14" s="84"/>
      <c r="E14" s="89" t="s">
        <v>64</v>
      </c>
      <c r="F14" s="90"/>
      <c r="G14" s="91" t="s">
        <v>65</v>
      </c>
      <c r="H14" s="92"/>
      <c r="I14" s="69"/>
      <c r="J14" s="70"/>
      <c r="K14" s="107"/>
      <c r="L14" s="108"/>
      <c r="M14" s="107"/>
      <c r="N14" s="108"/>
    </row>
    <row r="15" spans="1:14" s="11" customFormat="1" ht="18">
      <c r="A15" s="32">
        <f>'An'!Q13</f>
        <v>43535</v>
      </c>
      <c r="B15" s="30">
        <f>IF(ISERROR(MATCH(A15,event_dates,0)),"",INDEX(events,MATCH(A15,event_dates,0)))</f>
      </c>
      <c r="C15" s="32">
        <f>'An'!R13</f>
        <v>43536</v>
      </c>
      <c r="D15" s="30">
        <f>IF(ISERROR(MATCH(C15,event_dates,0)),"",INDEX(events,MATCH(C15,event_dates,0)))</f>
      </c>
      <c r="E15" s="34">
        <f>'An'!S13</f>
        <v>43537</v>
      </c>
      <c r="F15" s="35">
        <f>IF(ISERROR(MATCH(E15,event_dates,0)),"",INDEX(events,MATCH(E15,event_dates,0)))</f>
      </c>
      <c r="G15" s="34">
        <f>'An'!T13</f>
        <v>43538</v>
      </c>
      <c r="H15" s="35">
        <f>IF(ISERROR(MATCH(G15,event_dates,0)),"",INDEX(events,MATCH(G15,event_dates,0)))</f>
      </c>
      <c r="I15" s="34">
        <f>'An'!U13</f>
        <v>43539</v>
      </c>
      <c r="J15" s="35">
        <f>IF(ISERROR(MATCH(I15,event_dates,0)),"",INDEX(events,MATCH(I15,event_dates,0)))</f>
      </c>
      <c r="K15" s="34">
        <f>'An'!V13</f>
        <v>43540</v>
      </c>
      <c r="L15" s="35">
        <f>IF(ISERROR(MATCH(K15,event_dates,0)),"",INDEX(events,MATCH(K15,event_dates,0)))</f>
      </c>
      <c r="M15" s="34">
        <f>'An'!W13</f>
        <v>43541</v>
      </c>
      <c r="N15" s="35">
        <f>IF(ISERROR(MATCH(M15,event_dates,0)),"",INDEX(events,MATCH(M15,event_dates,0)))</f>
      </c>
    </row>
    <row r="16" spans="1:14" s="11" customFormat="1" ht="12.75" customHeight="1">
      <c r="A16" s="103" t="s">
        <v>53</v>
      </c>
      <c r="B16" s="104"/>
      <c r="C16" s="93" t="s">
        <v>54</v>
      </c>
      <c r="D16" s="94"/>
      <c r="E16" s="109"/>
      <c r="F16" s="106"/>
      <c r="G16" s="109"/>
      <c r="H16" s="106"/>
      <c r="I16" s="109"/>
      <c r="J16" s="106"/>
      <c r="K16" s="109"/>
      <c r="L16" s="106"/>
      <c r="M16" s="109"/>
      <c r="N16" s="106"/>
    </row>
    <row r="17" spans="1:14" s="11" customFormat="1" ht="12.75" customHeight="1">
      <c r="A17" s="93" t="s">
        <v>56</v>
      </c>
      <c r="B17" s="94"/>
      <c r="C17" s="102"/>
      <c r="D17" s="80"/>
      <c r="E17" s="105"/>
      <c r="F17" s="106"/>
      <c r="G17" s="105"/>
      <c r="H17" s="106"/>
      <c r="I17" s="105"/>
      <c r="J17" s="106"/>
      <c r="K17" s="105"/>
      <c r="L17" s="106"/>
      <c r="M17" s="105"/>
      <c r="N17" s="106"/>
    </row>
    <row r="18" spans="1:14" s="11" customFormat="1" ht="12.75" customHeight="1">
      <c r="A18" s="96" t="s">
        <v>58</v>
      </c>
      <c r="B18" s="97"/>
      <c r="C18" s="93" t="s">
        <v>56</v>
      </c>
      <c r="D18" s="94"/>
      <c r="E18" s="105"/>
      <c r="F18" s="106"/>
      <c r="G18" s="105" t="s">
        <v>38</v>
      </c>
      <c r="H18" s="106"/>
      <c r="I18" s="105" t="s">
        <v>39</v>
      </c>
      <c r="J18" s="106"/>
      <c r="K18" s="105" t="s">
        <v>40</v>
      </c>
      <c r="L18" s="106"/>
      <c r="M18" s="105"/>
      <c r="N18" s="106"/>
    </row>
    <row r="19" spans="1:14" s="11" customFormat="1" ht="12.75" customHeight="1">
      <c r="A19" s="98" t="s">
        <v>60</v>
      </c>
      <c r="B19" s="99"/>
      <c r="C19" s="67"/>
      <c r="D19" s="68"/>
      <c r="E19" s="105"/>
      <c r="F19" s="106"/>
      <c r="G19" s="105"/>
      <c r="H19" s="106"/>
      <c r="I19" s="105"/>
      <c r="J19" s="106"/>
      <c r="K19" s="105"/>
      <c r="L19" s="106"/>
      <c r="M19" s="105"/>
      <c r="N19" s="106"/>
    </row>
    <row r="20" spans="1:14" s="12" customFormat="1" ht="12.75" customHeight="1">
      <c r="A20" s="69"/>
      <c r="B20" s="70"/>
      <c r="C20" s="83" t="s">
        <v>63</v>
      </c>
      <c r="D20" s="84"/>
      <c r="E20" s="107"/>
      <c r="F20" s="108"/>
      <c r="G20" s="107"/>
      <c r="H20" s="108"/>
      <c r="I20" s="107"/>
      <c r="J20" s="108"/>
      <c r="K20" s="107"/>
      <c r="L20" s="108"/>
      <c r="M20" s="107"/>
      <c r="N20" s="108"/>
    </row>
    <row r="21" spans="1:14" s="11" customFormat="1" ht="25.5">
      <c r="A21" s="32">
        <f>'An'!Q14</f>
        <v>43542</v>
      </c>
      <c r="B21" s="30">
        <f>IF(ISERROR(MATCH(A21,event_dates,0)),"",INDEX(events,MATCH(A21,event_dates,0)))</f>
      </c>
      <c r="C21" s="32">
        <f>'An'!R14</f>
        <v>43543</v>
      </c>
      <c r="D21" s="30">
        <f>IF(ISERROR(MATCH(C21,event_dates,0)),"",INDEX(events,MATCH(C21,event_dates,0)))</f>
      </c>
      <c r="E21" s="32">
        <f>'An'!S14</f>
        <v>43544</v>
      </c>
      <c r="F21" s="30" t="str">
        <f>IF(ISERROR(MATCH(E21,event_dates,0)),"",INDEX(events,MATCH(E21,event_dates,0)))</f>
        <v>équinoxe de printemps</v>
      </c>
      <c r="G21" s="32">
        <f>'An'!T14</f>
        <v>43545</v>
      </c>
      <c r="H21" s="30">
        <f>IF(ISERROR(MATCH(G21,event_dates,0)),"",INDEX(events,MATCH(G21,event_dates,0)))</f>
      </c>
      <c r="I21" s="32">
        <f>'An'!U14</f>
        <v>43546</v>
      </c>
      <c r="J21" s="30">
        <f>IF(ISERROR(MATCH(I21,event_dates,0)),"",INDEX(events,MATCH(I21,event_dates,0)))</f>
      </c>
      <c r="K21" s="32">
        <f>'An'!V14</f>
        <v>43547</v>
      </c>
      <c r="L21" s="30">
        <f>IF(ISERROR(MATCH(K21,event_dates,0)),"",INDEX(events,MATCH(K21,event_dates,0)))</f>
      </c>
      <c r="M21" s="32">
        <f>'An'!W14</f>
        <v>43548</v>
      </c>
      <c r="N21" s="30">
        <f>IF(ISERROR(MATCH(M21,event_dates,0)),"",INDEX(events,MATCH(M21,event_dates,0)))</f>
      </c>
    </row>
    <row r="22" spans="1:14" s="11" customFormat="1" ht="12.75">
      <c r="A22" s="103" t="s">
        <v>53</v>
      </c>
      <c r="B22" s="104"/>
      <c r="C22" s="93" t="s">
        <v>54</v>
      </c>
      <c r="D22" s="94"/>
      <c r="E22" s="91" t="s">
        <v>55</v>
      </c>
      <c r="F22" s="92"/>
      <c r="G22" s="93" t="s">
        <v>54</v>
      </c>
      <c r="H22" s="94"/>
      <c r="I22" s="103" t="s">
        <v>53</v>
      </c>
      <c r="J22" s="104"/>
      <c r="K22" s="67"/>
      <c r="L22" s="77"/>
      <c r="M22" s="67"/>
      <c r="N22" s="77"/>
    </row>
    <row r="23" spans="1:14" s="11" customFormat="1" ht="12.75">
      <c r="A23" s="93" t="s">
        <v>56</v>
      </c>
      <c r="B23" s="94"/>
      <c r="C23" s="102"/>
      <c r="D23" s="80"/>
      <c r="E23" s="89" t="s">
        <v>57</v>
      </c>
      <c r="F23" s="90"/>
      <c r="G23" s="93" t="s">
        <v>56</v>
      </c>
      <c r="H23" s="94"/>
      <c r="I23" s="76"/>
      <c r="J23" s="77"/>
      <c r="K23" s="76"/>
      <c r="L23" s="77"/>
      <c r="M23" s="76"/>
      <c r="N23" s="77"/>
    </row>
    <row r="24" spans="1:14" s="11" customFormat="1" ht="12.75">
      <c r="A24" s="96" t="s">
        <v>58</v>
      </c>
      <c r="B24" s="97"/>
      <c r="C24" s="93" t="s">
        <v>56</v>
      </c>
      <c r="D24" s="94"/>
      <c r="E24" s="95" t="s">
        <v>59</v>
      </c>
      <c r="F24" s="90"/>
      <c r="G24" s="96" t="s">
        <v>58</v>
      </c>
      <c r="H24" s="97"/>
      <c r="I24" s="96" t="s">
        <v>58</v>
      </c>
      <c r="J24" s="97"/>
      <c r="K24" s="76"/>
      <c r="L24" s="77"/>
      <c r="M24" s="76"/>
      <c r="N24" s="77"/>
    </row>
    <row r="25" spans="1:14" s="11" customFormat="1" ht="12.75">
      <c r="A25" s="98" t="s">
        <v>60</v>
      </c>
      <c r="B25" s="99"/>
      <c r="C25" s="67"/>
      <c r="D25" s="68"/>
      <c r="E25" s="100" t="s">
        <v>61</v>
      </c>
      <c r="F25" s="101"/>
      <c r="G25" s="98" t="s">
        <v>62</v>
      </c>
      <c r="H25" s="99"/>
      <c r="I25" s="76"/>
      <c r="J25" s="77"/>
      <c r="K25" s="76"/>
      <c r="L25" s="77"/>
      <c r="M25" s="76"/>
      <c r="N25" s="77"/>
    </row>
    <row r="26" spans="1:14" s="12" customFormat="1" ht="12.75">
      <c r="A26" s="69"/>
      <c r="B26" s="70"/>
      <c r="C26" s="83" t="s">
        <v>63</v>
      </c>
      <c r="D26" s="84"/>
      <c r="E26" s="89" t="s">
        <v>64</v>
      </c>
      <c r="F26" s="90"/>
      <c r="G26" s="91" t="s">
        <v>65</v>
      </c>
      <c r="H26" s="92"/>
      <c r="I26" s="69"/>
      <c r="J26" s="70"/>
      <c r="K26" s="69"/>
      <c r="L26" s="70"/>
      <c r="M26" s="69"/>
      <c r="N26" s="70"/>
    </row>
    <row r="27" spans="1:14" s="11" customFormat="1" ht="25.5">
      <c r="A27" s="32">
        <f>'An'!Q15</f>
        <v>43549</v>
      </c>
      <c r="B27" s="30">
        <f>IF(ISERROR(MATCH(A27,event_dates,0)),"",INDEX(events,MATCH(A27,event_dates,0)))</f>
      </c>
      <c r="C27" s="32">
        <f>'An'!R15</f>
        <v>43550</v>
      </c>
      <c r="D27" s="30">
        <f>IF(ISERROR(MATCH(C27,event_dates,0)),"",INDEX(events,MATCH(C27,event_dates,0)))</f>
      </c>
      <c r="E27" s="32">
        <f>'An'!S15</f>
        <v>43551</v>
      </c>
      <c r="F27" s="30">
        <f>IF(ISERROR(MATCH(E27,event_dates,0)),"",INDEX(events,MATCH(E27,event_dates,0)))</f>
      </c>
      <c r="G27" s="32">
        <f>'An'!T15</f>
        <v>43552</v>
      </c>
      <c r="H27" s="30">
        <f>IF(ISERROR(MATCH(G27,event_dates,0)),"",INDEX(events,MATCH(G27,event_dates,0)))</f>
      </c>
      <c r="I27" s="32">
        <f>'An'!U15</f>
        <v>43553</v>
      </c>
      <c r="J27" s="30">
        <f>IF(ISERROR(MATCH(I27,event_dates,0)),"",INDEX(events,MATCH(I27,event_dates,0)))</f>
      </c>
      <c r="K27" s="32">
        <f>'An'!V15</f>
        <v>43554</v>
      </c>
      <c r="L27" s="30">
        <f>IF(ISERROR(MATCH(K27,event_dates,0)),"",INDEX(events,MATCH(K27,event_dates,0)))</f>
      </c>
      <c r="M27" s="37">
        <f>'An'!W15</f>
        <v>43555</v>
      </c>
      <c r="N27" s="38" t="str">
        <f>IF(ISERROR(MATCH(M27,event_dates,0)),"",INDEX(events,MATCH(M27,event_dates,0)))</f>
        <v>heure d'été commencent</v>
      </c>
    </row>
    <row r="28" spans="1:14" s="11" customFormat="1" ht="12.75">
      <c r="A28" s="103" t="s">
        <v>53</v>
      </c>
      <c r="B28" s="104"/>
      <c r="C28" s="93" t="s">
        <v>54</v>
      </c>
      <c r="D28" s="94"/>
      <c r="E28" s="91" t="s">
        <v>55</v>
      </c>
      <c r="F28" s="92"/>
      <c r="G28" s="93" t="s">
        <v>54</v>
      </c>
      <c r="H28" s="94"/>
      <c r="I28" s="103" t="s">
        <v>53</v>
      </c>
      <c r="J28" s="104"/>
      <c r="K28" s="67"/>
      <c r="L28" s="77"/>
      <c r="M28" s="121"/>
      <c r="N28" s="120"/>
    </row>
    <row r="29" spans="1:14" s="11" customFormat="1" ht="12.75">
      <c r="A29" s="93" t="s">
        <v>56</v>
      </c>
      <c r="B29" s="94"/>
      <c r="C29" s="102"/>
      <c r="D29" s="80"/>
      <c r="E29" s="89" t="s">
        <v>57</v>
      </c>
      <c r="F29" s="90"/>
      <c r="G29" s="93" t="s">
        <v>56</v>
      </c>
      <c r="H29" s="94"/>
      <c r="I29" s="76"/>
      <c r="J29" s="77"/>
      <c r="K29" s="76"/>
      <c r="L29" s="77"/>
      <c r="M29" s="119" t="s">
        <v>70</v>
      </c>
      <c r="N29" s="120"/>
    </row>
    <row r="30" spans="1:15" s="11" customFormat="1" ht="12.75">
      <c r="A30" s="96" t="s">
        <v>58</v>
      </c>
      <c r="B30" s="97"/>
      <c r="C30" s="93" t="s">
        <v>56</v>
      </c>
      <c r="D30" s="94"/>
      <c r="E30" s="95" t="s">
        <v>59</v>
      </c>
      <c r="F30" s="90"/>
      <c r="G30" s="96" t="s">
        <v>58</v>
      </c>
      <c r="H30" s="97"/>
      <c r="I30" s="96" t="s">
        <v>58</v>
      </c>
      <c r="J30" s="97"/>
      <c r="K30" s="76"/>
      <c r="L30" s="77"/>
      <c r="M30" s="119"/>
      <c r="N30" s="120"/>
      <c r="O30" s="11" t="s">
        <v>69</v>
      </c>
    </row>
    <row r="31" spans="1:14" s="11" customFormat="1" ht="12.75">
      <c r="A31" s="98" t="s">
        <v>60</v>
      </c>
      <c r="B31" s="99"/>
      <c r="C31" s="67"/>
      <c r="D31" s="68"/>
      <c r="E31" s="100" t="s">
        <v>61</v>
      </c>
      <c r="F31" s="101"/>
      <c r="G31" s="98" t="s">
        <v>62</v>
      </c>
      <c r="H31" s="99"/>
      <c r="I31" s="76"/>
      <c r="J31" s="77"/>
      <c r="K31" s="76"/>
      <c r="L31" s="77"/>
      <c r="M31" s="119"/>
      <c r="N31" s="120"/>
    </row>
    <row r="32" spans="1:14" s="12" customFormat="1" ht="12.75">
      <c r="A32" s="69"/>
      <c r="B32" s="70"/>
      <c r="C32" s="83" t="s">
        <v>63</v>
      </c>
      <c r="D32" s="84"/>
      <c r="E32" s="89" t="s">
        <v>64</v>
      </c>
      <c r="F32" s="90"/>
      <c r="G32" s="91" t="s">
        <v>65</v>
      </c>
      <c r="H32" s="92"/>
      <c r="I32" s="69"/>
      <c r="J32" s="70"/>
      <c r="K32" s="69"/>
      <c r="L32" s="70"/>
      <c r="M32" s="117"/>
      <c r="N32" s="118"/>
    </row>
    <row r="33" spans="1:14" ht="18">
      <c r="A33" s="32">
        <f>'An'!Q16</f>
      </c>
      <c r="B33" s="30">
        <f>IF(ISERROR(MATCH(A33,event_dates,0)),"",INDEX(events,MATCH(A33,event_dates,0)))</f>
      </c>
      <c r="C33" s="32">
        <f>'An'!R16</f>
      </c>
      <c r="D33" s="30">
        <f>IF(ISERROR(MATCH(C33,event_dates,0)),"",INDEX(events,MATCH(C33,event_dates,0)))</f>
      </c>
      <c r="E33" s="20" t="s">
        <v>4</v>
      </c>
      <c r="F33" s="7"/>
      <c r="G33" s="17"/>
      <c r="H33" s="17"/>
      <c r="I33" s="17"/>
      <c r="J33" s="17"/>
      <c r="K33" s="17"/>
      <c r="L33" s="17"/>
      <c r="M33" s="17"/>
      <c r="N33" s="21"/>
    </row>
    <row r="34" spans="1:14" ht="12.75">
      <c r="A34" s="81">
        <f ca="1">IF(ISERROR(MATCH(A33,event_dates,0)+MATCH(A33,OFFSET(event_dates,MATCH(A33,event_dates,0),0,500,1),0)),"",INDEX(events,MATCH(A33,event_dates,0)+MATCH(A33,OFFSET(event_dates,MATCH(A33,event_dates,0),0,500,1),0)))</f>
      </c>
      <c r="B34" s="80"/>
      <c r="C34" s="81">
        <f ca="1">IF(ISERROR(MATCH(C33,event_dates,0)+MATCH(C33,OFFSET(event_dates,MATCH(C33,event_dates,0),0,500,1),0)),"",INDEX(events,MATCH(C33,event_dates,0)+MATCH(C33,OFFSET(event_dates,MATCH(C33,event_dates,0),0,500,1),0)))</f>
      </c>
      <c r="D34" s="80"/>
      <c r="E34" s="14"/>
      <c r="F34" s="13"/>
      <c r="G34" s="13"/>
      <c r="H34" s="13"/>
      <c r="I34" s="13"/>
      <c r="J34" s="13"/>
      <c r="K34" s="13"/>
      <c r="L34" s="13"/>
      <c r="M34" s="13"/>
      <c r="N34" s="15"/>
    </row>
    <row r="35" spans="1:14" ht="12.75">
      <c r="A35" s="79"/>
      <c r="B35" s="80"/>
      <c r="C35" s="79"/>
      <c r="D35" s="80"/>
      <c r="E35" s="14"/>
      <c r="F35" s="13"/>
      <c r="G35" s="13"/>
      <c r="H35" s="13"/>
      <c r="I35" s="13"/>
      <c r="J35" s="13"/>
      <c r="K35" s="13"/>
      <c r="L35" s="13"/>
      <c r="M35" s="13"/>
      <c r="N35" s="15"/>
    </row>
    <row r="36" spans="1:14" ht="12.75">
      <c r="A36" s="79"/>
      <c r="B36" s="80"/>
      <c r="C36" s="79"/>
      <c r="D36" s="80"/>
      <c r="E36" s="14"/>
      <c r="F36" s="13"/>
      <c r="G36" s="13"/>
      <c r="H36" s="13"/>
      <c r="I36" s="13"/>
      <c r="J36" s="13"/>
      <c r="K36" s="13"/>
      <c r="L36" s="13"/>
      <c r="M36" s="13"/>
      <c r="N36" s="15"/>
    </row>
    <row r="37" spans="1:14" ht="12.75">
      <c r="A37" s="79" t="s">
        <v>3</v>
      </c>
      <c r="B37" s="80"/>
      <c r="C37" s="79" t="s">
        <v>3</v>
      </c>
      <c r="D37" s="80"/>
      <c r="E37" s="14"/>
      <c r="F37" s="13"/>
      <c r="G37" s="13"/>
      <c r="H37" s="13"/>
      <c r="I37" s="13"/>
      <c r="J37" s="13"/>
      <c r="K37" s="13"/>
      <c r="L37" s="13"/>
      <c r="M37" s="73"/>
      <c r="N37" s="74"/>
    </row>
    <row r="38" spans="1:14" ht="12.75">
      <c r="A38" s="85" t="s">
        <v>3</v>
      </c>
      <c r="B38" s="86"/>
      <c r="C38" s="87" t="s">
        <v>0</v>
      </c>
      <c r="D38" s="88"/>
      <c r="E38" s="18"/>
      <c r="F38" s="16"/>
      <c r="G38" s="16"/>
      <c r="H38" s="16"/>
      <c r="I38" s="16"/>
      <c r="J38" s="16"/>
      <c r="K38" s="71"/>
      <c r="L38" s="71"/>
      <c r="M38" s="71"/>
      <c r="N38" s="72"/>
    </row>
  </sheetData>
  <sheetProtection/>
  <mergeCells count="196">
    <mergeCell ref="C11:D11"/>
    <mergeCell ref="M2:N2"/>
    <mergeCell ref="A2:B2"/>
    <mergeCell ref="C2:D2"/>
    <mergeCell ref="E2:F2"/>
    <mergeCell ref="G2:H2"/>
    <mergeCell ref="A4:B4"/>
    <mergeCell ref="C4:D4"/>
    <mergeCell ref="E4:F4"/>
    <mergeCell ref="G4:H4"/>
    <mergeCell ref="I2:J2"/>
    <mergeCell ref="K2:L2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M8:N8"/>
    <mergeCell ref="C6:D6"/>
    <mergeCell ref="A8:B8"/>
    <mergeCell ref="C8:D8"/>
    <mergeCell ref="E8:F8"/>
    <mergeCell ref="G8:H8"/>
    <mergeCell ref="I6:J6"/>
    <mergeCell ref="K10:L10"/>
    <mergeCell ref="K6:L6"/>
    <mergeCell ref="E6:F6"/>
    <mergeCell ref="G6:H6"/>
    <mergeCell ref="I8:J8"/>
    <mergeCell ref="K8:L8"/>
    <mergeCell ref="M10:N10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A13:B13"/>
    <mergeCell ref="C13:D13"/>
    <mergeCell ref="E13:F13"/>
    <mergeCell ref="G13:H13"/>
    <mergeCell ref="I11:J11"/>
    <mergeCell ref="A10:B10"/>
    <mergeCell ref="E10:F10"/>
    <mergeCell ref="G10:H10"/>
    <mergeCell ref="I10:J10"/>
    <mergeCell ref="C10:D10"/>
    <mergeCell ref="K11:L11"/>
    <mergeCell ref="E11:F11"/>
    <mergeCell ref="G11:H11"/>
    <mergeCell ref="I13:J13"/>
    <mergeCell ref="K13:L13"/>
    <mergeCell ref="M13:N13"/>
    <mergeCell ref="A14:B14"/>
    <mergeCell ref="C14:D14"/>
    <mergeCell ref="E14:F14"/>
    <mergeCell ref="G14:H14"/>
    <mergeCell ref="I14:J14"/>
    <mergeCell ref="K14:L14"/>
    <mergeCell ref="M14:N14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A18:B18"/>
    <mergeCell ref="C18:D18"/>
    <mergeCell ref="E18:F18"/>
    <mergeCell ref="G18:H18"/>
    <mergeCell ref="I16:J16"/>
    <mergeCell ref="K16:L16"/>
    <mergeCell ref="E16:F16"/>
    <mergeCell ref="G16:H16"/>
    <mergeCell ref="I18:J18"/>
    <mergeCell ref="K18:L18"/>
    <mergeCell ref="M18:N18"/>
    <mergeCell ref="A19:B19"/>
    <mergeCell ref="C19:D19"/>
    <mergeCell ref="E19:F19"/>
    <mergeCell ref="G19:H19"/>
    <mergeCell ref="I19:J19"/>
    <mergeCell ref="K19:L19"/>
    <mergeCell ref="M19:N19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A23:B23"/>
    <mergeCell ref="C23:D23"/>
    <mergeCell ref="E23:F23"/>
    <mergeCell ref="G23:H23"/>
    <mergeCell ref="I20:J20"/>
    <mergeCell ref="K20:L20"/>
    <mergeCell ref="E20:F20"/>
    <mergeCell ref="G20:H20"/>
    <mergeCell ref="I23:J23"/>
    <mergeCell ref="K23:L23"/>
    <mergeCell ref="M23:N23"/>
    <mergeCell ref="A24:B24"/>
    <mergeCell ref="C24:D24"/>
    <mergeCell ref="E24:F24"/>
    <mergeCell ref="G24:H24"/>
    <mergeCell ref="I24:J24"/>
    <mergeCell ref="K24:L24"/>
    <mergeCell ref="M24:N24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A28:B28"/>
    <mergeCell ref="C28:D28"/>
    <mergeCell ref="E28:F28"/>
    <mergeCell ref="G28:H28"/>
    <mergeCell ref="I25:J25"/>
    <mergeCell ref="K25:L25"/>
    <mergeCell ref="E25:F25"/>
    <mergeCell ref="G25:H25"/>
    <mergeCell ref="I28:J28"/>
    <mergeCell ref="K28:L28"/>
    <mergeCell ref="M28:N28"/>
    <mergeCell ref="A29:B29"/>
    <mergeCell ref="C29:D29"/>
    <mergeCell ref="E29:F29"/>
    <mergeCell ref="G29:H29"/>
    <mergeCell ref="I29:J29"/>
    <mergeCell ref="K29:L29"/>
    <mergeCell ref="M29:N29"/>
    <mergeCell ref="K30:L30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E32:F32"/>
    <mergeCell ref="G32:H32"/>
    <mergeCell ref="I30:J30"/>
    <mergeCell ref="C30:D30"/>
    <mergeCell ref="E30:F30"/>
    <mergeCell ref="G30:H30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M37:N37"/>
    <mergeCell ref="K38:N38"/>
    <mergeCell ref="H1:N1"/>
    <mergeCell ref="A1:G1"/>
    <mergeCell ref="A37:B37"/>
    <mergeCell ref="C37:D37"/>
    <mergeCell ref="I32:J32"/>
    <mergeCell ref="K32:L32"/>
    <mergeCell ref="M32:N32"/>
    <mergeCell ref="A34:B34"/>
  </mergeCells>
  <hyperlinks>
    <hyperlink ref="A1:G1" location="An!A1" display="An!A1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scale="97" r:id="rId1"/>
  <ignoredErrors>
    <ignoredError sqref="C3:L3 M3:N3 C37:J38 C15:L15 C21:L21 C9:L9 M9:N9 M15:N15 M21:N21 C27:G27 M27:N28 C33:L36 I27:L27 M30:N36 N2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1" customFormat="1" ht="49.5" customHeight="1">
      <c r="A1" s="78" t="str">
        <f>IF('An'!$Q$4="","",'An'!$Q$4)</f>
        <v>Planning Salle Mosaïque</v>
      </c>
      <c r="B1" s="78"/>
      <c r="C1" s="78"/>
      <c r="D1" s="78"/>
      <c r="E1" s="78"/>
      <c r="F1" s="78"/>
      <c r="G1" s="78"/>
      <c r="H1" s="116">
        <f>'An'!A18</f>
        <v>43556</v>
      </c>
      <c r="I1" s="116"/>
      <c r="J1" s="116"/>
      <c r="K1" s="116"/>
      <c r="L1" s="116"/>
      <c r="M1" s="116"/>
      <c r="N1" s="116"/>
    </row>
    <row r="2" spans="1:14" s="11" customFormat="1" ht="15.75">
      <c r="A2" s="115" t="str">
        <f>Janvier!A2:B2</f>
        <v>lundi</v>
      </c>
      <c r="B2" s="113"/>
      <c r="C2" s="113" t="str">
        <f>Janvier!C2:D2</f>
        <v>mardi</v>
      </c>
      <c r="D2" s="113"/>
      <c r="E2" s="113" t="str">
        <f>Janvier!E2:F2</f>
        <v>mercredi</v>
      </c>
      <c r="F2" s="113"/>
      <c r="G2" s="113" t="str">
        <f>Janvier!G2:H2</f>
        <v>jeudi</v>
      </c>
      <c r="H2" s="113"/>
      <c r="I2" s="113" t="str">
        <f>Janvier!I2:J2</f>
        <v>vendredi</v>
      </c>
      <c r="J2" s="113"/>
      <c r="K2" s="113" t="str">
        <f>Janvier!K2:L2</f>
        <v>samedi</v>
      </c>
      <c r="L2" s="113"/>
      <c r="M2" s="113" t="str">
        <f>Janvier!M2:N2</f>
        <v>dimanche</v>
      </c>
      <c r="N2" s="114"/>
    </row>
    <row r="3" spans="1:14" s="11" customFormat="1" ht="18">
      <c r="A3" s="32">
        <f>'An'!A20</f>
        <v>43556</v>
      </c>
      <c r="B3" s="30">
        <f>IF(ISERROR(MATCH(A3,event_dates,0)),"",INDEX(events,MATCH(A3,event_dates,0)))</f>
      </c>
      <c r="C3" s="32">
        <f>'An'!B20</f>
        <v>43557</v>
      </c>
      <c r="D3" s="30">
        <f>IF(ISERROR(MATCH(C3,event_dates,0)),"",INDEX(events,MATCH(C3,event_dates,0)))</f>
      </c>
      <c r="E3" s="32">
        <f>'An'!C20</f>
        <v>43558</v>
      </c>
      <c r="F3" s="30">
        <f>IF(ISERROR(MATCH(E3,event_dates,0)),"",INDEX(events,MATCH(E3,event_dates,0)))</f>
      </c>
      <c r="G3" s="32">
        <f>'An'!D20</f>
        <v>43559</v>
      </c>
      <c r="H3" s="30">
        <f>IF(ISERROR(MATCH(G3,event_dates,0)),"",INDEX(events,MATCH(G3,event_dates,0)))</f>
      </c>
      <c r="I3" s="32">
        <f>'An'!E20</f>
        <v>43560</v>
      </c>
      <c r="J3" s="30">
        <f>IF(ISERROR(MATCH(I3,event_dates,0)),"",INDEX(events,MATCH(I3,event_dates,0)))</f>
      </c>
      <c r="K3" s="34">
        <f>'An'!F20</f>
        <v>43561</v>
      </c>
      <c r="L3" s="35">
        <f>IF(ISERROR(MATCH(K3,event_dates,0)),"",INDEX(events,MATCH(K3,event_dates,0)))</f>
      </c>
      <c r="M3" s="34">
        <f>'An'!G20</f>
        <v>43562</v>
      </c>
      <c r="N3" s="35">
        <f>IF(ISERROR(MATCH(M3,event_dates,0)),"",INDEX(events,MATCH(M3,event_dates,0)))</f>
      </c>
    </row>
    <row r="4" spans="1:14" s="11" customFormat="1" ht="12.75" customHeight="1">
      <c r="A4" s="103" t="s">
        <v>53</v>
      </c>
      <c r="B4" s="104"/>
      <c r="C4" s="93" t="s">
        <v>54</v>
      </c>
      <c r="D4" s="94"/>
      <c r="E4" s="91" t="s">
        <v>55</v>
      </c>
      <c r="F4" s="92"/>
      <c r="G4" s="93" t="s">
        <v>54</v>
      </c>
      <c r="H4" s="94"/>
      <c r="I4" s="103" t="s">
        <v>53</v>
      </c>
      <c r="J4" s="104"/>
      <c r="K4" s="109"/>
      <c r="L4" s="106"/>
      <c r="M4" s="109"/>
      <c r="N4" s="106"/>
    </row>
    <row r="5" spans="1:14" s="11" customFormat="1" ht="12.75" customHeight="1">
      <c r="A5" s="93" t="s">
        <v>56</v>
      </c>
      <c r="B5" s="94"/>
      <c r="C5" s="102"/>
      <c r="D5" s="80"/>
      <c r="E5" s="89" t="s">
        <v>57</v>
      </c>
      <c r="F5" s="90"/>
      <c r="G5" s="93" t="s">
        <v>56</v>
      </c>
      <c r="H5" s="94"/>
      <c r="I5" s="76"/>
      <c r="J5" s="77"/>
      <c r="K5" s="105" t="s">
        <v>35</v>
      </c>
      <c r="L5" s="106"/>
      <c r="M5" s="105"/>
      <c r="N5" s="106"/>
    </row>
    <row r="6" spans="1:14" s="11" customFormat="1" ht="12.75" customHeight="1">
      <c r="A6" s="96" t="s">
        <v>58</v>
      </c>
      <c r="B6" s="97"/>
      <c r="C6" s="93" t="s">
        <v>56</v>
      </c>
      <c r="D6" s="94"/>
      <c r="E6" s="95" t="s">
        <v>59</v>
      </c>
      <c r="F6" s="90"/>
      <c r="G6" s="96" t="s">
        <v>58</v>
      </c>
      <c r="H6" s="97"/>
      <c r="I6" s="96" t="s">
        <v>58</v>
      </c>
      <c r="J6" s="97"/>
      <c r="K6" s="105" t="s">
        <v>36</v>
      </c>
      <c r="L6" s="106"/>
      <c r="M6" s="105"/>
      <c r="N6" s="106"/>
    </row>
    <row r="7" spans="1:14" s="11" customFormat="1" ht="12.75" customHeight="1">
      <c r="A7" s="98" t="s">
        <v>60</v>
      </c>
      <c r="B7" s="99"/>
      <c r="C7" s="67"/>
      <c r="D7" s="68"/>
      <c r="E7" s="100" t="s">
        <v>61</v>
      </c>
      <c r="F7" s="101"/>
      <c r="G7" s="98" t="s">
        <v>62</v>
      </c>
      <c r="H7" s="99"/>
      <c r="I7" s="76"/>
      <c r="J7" s="77"/>
      <c r="K7" s="105"/>
      <c r="L7" s="106"/>
      <c r="M7" s="105"/>
      <c r="N7" s="106"/>
    </row>
    <row r="8" spans="1:14" s="12" customFormat="1" ht="12.75" customHeight="1">
      <c r="A8" s="69"/>
      <c r="B8" s="70"/>
      <c r="C8" s="83" t="s">
        <v>63</v>
      </c>
      <c r="D8" s="84"/>
      <c r="E8" s="89" t="s">
        <v>64</v>
      </c>
      <c r="F8" s="90"/>
      <c r="G8" s="91" t="s">
        <v>65</v>
      </c>
      <c r="H8" s="92"/>
      <c r="I8" s="69"/>
      <c r="J8" s="70"/>
      <c r="K8" s="107"/>
      <c r="L8" s="108"/>
      <c r="M8" s="107"/>
      <c r="N8" s="108"/>
    </row>
    <row r="9" spans="1:14" s="11" customFormat="1" ht="18">
      <c r="A9" s="32">
        <f>'An'!A21</f>
        <v>43563</v>
      </c>
      <c r="B9" s="30">
        <f>IF(ISERROR(MATCH(A9,event_dates,0)),"",INDEX(events,MATCH(A9,event_dates,0)))</f>
      </c>
      <c r="C9" s="32">
        <f>'An'!B21</f>
        <v>43564</v>
      </c>
      <c r="D9" s="30">
        <f>IF(ISERROR(MATCH(C9,event_dates,0)),"",INDEX(events,MATCH(C9,event_dates,0)))</f>
      </c>
      <c r="E9" s="32">
        <f>'An'!C21</f>
        <v>43565</v>
      </c>
      <c r="F9" s="30">
        <f>IF(ISERROR(MATCH(E9,event_dates,0)),"",INDEX(events,MATCH(E9,event_dates,0)))</f>
      </c>
      <c r="G9" s="32">
        <f>'An'!D21</f>
        <v>43566</v>
      </c>
      <c r="H9" s="30">
        <f>IF(ISERROR(MATCH(G9,event_dates,0)),"",INDEX(events,MATCH(G9,event_dates,0)))</f>
      </c>
      <c r="I9" s="32">
        <f>'An'!E21</f>
        <v>43567</v>
      </c>
      <c r="J9" s="30">
        <f>IF(ISERROR(MATCH(I9,event_dates,0)),"",INDEX(events,MATCH(I9,event_dates,0)))</f>
      </c>
      <c r="K9" s="32">
        <f>'An'!F21</f>
        <v>43568</v>
      </c>
      <c r="L9" s="30">
        <f>IF(ISERROR(MATCH(K9,event_dates,0)),"",INDEX(events,MATCH(K9,event_dates,0)))</f>
      </c>
      <c r="M9" s="32">
        <f>'An'!G21</f>
        <v>43569</v>
      </c>
      <c r="N9" s="30">
        <f>IF(ISERROR(MATCH(M9,event_dates,0)),"",INDEX(events,MATCH(M9,event_dates,0)))</f>
      </c>
    </row>
    <row r="10" spans="1:14" s="11" customFormat="1" ht="12.75">
      <c r="A10" s="103" t="s">
        <v>53</v>
      </c>
      <c r="B10" s="104"/>
      <c r="C10" s="93" t="s">
        <v>54</v>
      </c>
      <c r="D10" s="94"/>
      <c r="E10" s="91" t="s">
        <v>55</v>
      </c>
      <c r="F10" s="92"/>
      <c r="G10" s="93" t="s">
        <v>54</v>
      </c>
      <c r="H10" s="94"/>
      <c r="I10" s="103" t="s">
        <v>53</v>
      </c>
      <c r="J10" s="104"/>
      <c r="K10" s="81"/>
      <c r="L10" s="80"/>
      <c r="M10" s="81"/>
      <c r="N10" s="80"/>
    </row>
    <row r="11" spans="1:14" s="11" customFormat="1" ht="12.75">
      <c r="A11" s="93" t="s">
        <v>56</v>
      </c>
      <c r="B11" s="94"/>
      <c r="C11" s="102"/>
      <c r="D11" s="80"/>
      <c r="E11" s="89" t="s">
        <v>57</v>
      </c>
      <c r="F11" s="90"/>
      <c r="G11" s="93" t="s">
        <v>56</v>
      </c>
      <c r="H11" s="94"/>
      <c r="I11" s="76"/>
      <c r="J11" s="77"/>
      <c r="K11" s="79"/>
      <c r="L11" s="80"/>
      <c r="M11" s="79"/>
      <c r="N11" s="80"/>
    </row>
    <row r="12" spans="1:14" s="11" customFormat="1" ht="12.75">
      <c r="A12" s="96" t="s">
        <v>58</v>
      </c>
      <c r="B12" s="97"/>
      <c r="C12" s="93" t="s">
        <v>56</v>
      </c>
      <c r="D12" s="94"/>
      <c r="E12" s="95" t="s">
        <v>59</v>
      </c>
      <c r="F12" s="90"/>
      <c r="G12" s="96" t="s">
        <v>58</v>
      </c>
      <c r="H12" s="97"/>
      <c r="I12" s="96" t="s">
        <v>58</v>
      </c>
      <c r="J12" s="97"/>
      <c r="K12" s="79"/>
      <c r="L12" s="80"/>
      <c r="M12" s="79"/>
      <c r="N12" s="80"/>
    </row>
    <row r="13" spans="1:14" s="11" customFormat="1" ht="12.75">
      <c r="A13" s="98" t="s">
        <v>60</v>
      </c>
      <c r="B13" s="99"/>
      <c r="C13" s="67"/>
      <c r="D13" s="68"/>
      <c r="E13" s="100" t="s">
        <v>61</v>
      </c>
      <c r="F13" s="101"/>
      <c r="G13" s="98" t="s">
        <v>62</v>
      </c>
      <c r="H13" s="99"/>
      <c r="I13" s="105" t="s">
        <v>48</v>
      </c>
      <c r="J13" s="106"/>
      <c r="K13" s="79"/>
      <c r="L13" s="80"/>
      <c r="M13" s="79"/>
      <c r="N13" s="80"/>
    </row>
    <row r="14" spans="1:14" s="12" customFormat="1" ht="12.75">
      <c r="A14" s="69"/>
      <c r="B14" s="70"/>
      <c r="C14" s="83" t="s">
        <v>63</v>
      </c>
      <c r="D14" s="84"/>
      <c r="E14" s="89" t="s">
        <v>64</v>
      </c>
      <c r="F14" s="90"/>
      <c r="G14" s="91" t="s">
        <v>65</v>
      </c>
      <c r="H14" s="92"/>
      <c r="I14" s="107"/>
      <c r="J14" s="108"/>
      <c r="K14" s="85"/>
      <c r="L14" s="86"/>
      <c r="M14" s="85"/>
      <c r="N14" s="86"/>
    </row>
    <row r="15" spans="1:14" s="11" customFormat="1" ht="18">
      <c r="A15" s="32">
        <f>'An'!A22</f>
        <v>43570</v>
      </c>
      <c r="B15" s="30">
        <f>IF(ISERROR(MATCH(A15,event_dates,0)),"",INDEX(events,MATCH(A15,event_dates,0)))</f>
      </c>
      <c r="C15" s="32">
        <f>'An'!B22</f>
        <v>43571</v>
      </c>
      <c r="D15" s="30">
        <f>IF(ISERROR(MATCH(C15,event_dates,0)),"",INDEX(events,MATCH(C15,event_dates,0)))</f>
      </c>
      <c r="E15" s="32">
        <f>'An'!C22</f>
        <v>43572</v>
      </c>
      <c r="F15" s="30">
        <f>IF(ISERROR(MATCH(E15,event_dates,0)),"",INDEX(events,MATCH(E15,event_dates,0)))</f>
      </c>
      <c r="G15" s="32">
        <f>'An'!D22</f>
        <v>43573</v>
      </c>
      <c r="H15" s="30">
        <f>IF(ISERROR(MATCH(G15,event_dates,0)),"",INDEX(events,MATCH(G15,event_dates,0)))</f>
      </c>
      <c r="I15" s="32">
        <f>'An'!E22</f>
        <v>43574</v>
      </c>
      <c r="J15" s="30">
        <f>IF(ISERROR(MATCH(I15,event_dates,0)),"",INDEX(events,MATCH(I15,event_dates,0)))</f>
      </c>
      <c r="K15" s="34">
        <f>'An'!F22</f>
        <v>43575</v>
      </c>
      <c r="L15" s="35">
        <f>IF(ISERROR(MATCH(K15,event_dates,0)),"",INDEX(events,MATCH(K15,event_dates,0)))</f>
      </c>
      <c r="M15" s="32">
        <f>'An'!G22</f>
        <v>43576</v>
      </c>
      <c r="N15" s="30" t="str">
        <f>IF(ISERROR(MATCH(M15,event_dates,0)),"",INDEX(events,MATCH(M15,event_dates,0)))</f>
        <v>Pâques </v>
      </c>
    </row>
    <row r="16" spans="1:14" s="11" customFormat="1" ht="12.75">
      <c r="A16" s="103" t="s">
        <v>53</v>
      </c>
      <c r="B16" s="104"/>
      <c r="C16" s="93" t="s">
        <v>54</v>
      </c>
      <c r="D16" s="94"/>
      <c r="E16" s="91" t="s">
        <v>55</v>
      </c>
      <c r="F16" s="92"/>
      <c r="G16" s="93" t="s">
        <v>54</v>
      </c>
      <c r="H16" s="94"/>
      <c r="I16" s="103" t="s">
        <v>53</v>
      </c>
      <c r="J16" s="104"/>
      <c r="K16" s="109"/>
      <c r="L16" s="106"/>
      <c r="M16" s="81"/>
      <c r="N16" s="80"/>
    </row>
    <row r="17" spans="1:14" s="11" customFormat="1" ht="12.75">
      <c r="A17" s="93" t="s">
        <v>56</v>
      </c>
      <c r="B17" s="94"/>
      <c r="C17" s="102"/>
      <c r="D17" s="80"/>
      <c r="E17" s="89" t="s">
        <v>57</v>
      </c>
      <c r="F17" s="90"/>
      <c r="G17" s="93" t="s">
        <v>56</v>
      </c>
      <c r="H17" s="94"/>
      <c r="I17" s="76"/>
      <c r="J17" s="77"/>
      <c r="K17" s="105"/>
      <c r="L17" s="106"/>
      <c r="M17" s="79"/>
      <c r="N17" s="80"/>
    </row>
    <row r="18" spans="1:14" s="11" customFormat="1" ht="12.75">
      <c r="A18" s="96" t="s">
        <v>58</v>
      </c>
      <c r="B18" s="97"/>
      <c r="C18" s="93" t="s">
        <v>56</v>
      </c>
      <c r="D18" s="94"/>
      <c r="E18" s="95" t="s">
        <v>59</v>
      </c>
      <c r="F18" s="90"/>
      <c r="G18" s="96" t="s">
        <v>58</v>
      </c>
      <c r="H18" s="97"/>
      <c r="I18" s="96" t="s">
        <v>58</v>
      </c>
      <c r="J18" s="97"/>
      <c r="K18" s="105" t="s">
        <v>37</v>
      </c>
      <c r="L18" s="106"/>
      <c r="M18" s="79"/>
      <c r="N18" s="80"/>
    </row>
    <row r="19" spans="1:14" s="11" customFormat="1" ht="12.75">
      <c r="A19" s="98" t="s">
        <v>60</v>
      </c>
      <c r="B19" s="99"/>
      <c r="C19" s="67"/>
      <c r="D19" s="68"/>
      <c r="E19" s="100" t="s">
        <v>61</v>
      </c>
      <c r="F19" s="101"/>
      <c r="G19" s="98" t="s">
        <v>62</v>
      </c>
      <c r="H19" s="99"/>
      <c r="I19" s="76"/>
      <c r="J19" s="77"/>
      <c r="K19" s="105"/>
      <c r="L19" s="106"/>
      <c r="M19" s="79"/>
      <c r="N19" s="80"/>
    </row>
    <row r="20" spans="1:14" s="12" customFormat="1" ht="12.75">
      <c r="A20" s="69"/>
      <c r="B20" s="70"/>
      <c r="C20" s="83" t="s">
        <v>63</v>
      </c>
      <c r="D20" s="84"/>
      <c r="E20" s="89" t="s">
        <v>64</v>
      </c>
      <c r="F20" s="90"/>
      <c r="G20" s="91" t="s">
        <v>65</v>
      </c>
      <c r="H20" s="92"/>
      <c r="I20" s="69"/>
      <c r="J20" s="70"/>
      <c r="K20" s="107"/>
      <c r="L20" s="108"/>
      <c r="M20" s="85"/>
      <c r="N20" s="86"/>
    </row>
    <row r="21" spans="1:14" s="11" customFormat="1" ht="18">
      <c r="A21" s="32">
        <f>'An'!A23</f>
        <v>43577</v>
      </c>
      <c r="B21" s="30">
        <f>IF(ISERROR(MATCH(A21,event_dates,0)),"",INDEX(events,MATCH(A21,event_dates,0)))</f>
      </c>
      <c r="C21" s="32">
        <f>'An'!B23</f>
        <v>43578</v>
      </c>
      <c r="D21" s="30">
        <f>IF(ISERROR(MATCH(C21,event_dates,0)),"",INDEX(events,MATCH(C21,event_dates,0)))</f>
      </c>
      <c r="E21" s="32">
        <f>'An'!C23</f>
        <v>43579</v>
      </c>
      <c r="F21" s="30">
        <f>IF(ISERROR(MATCH(E21,event_dates,0)),"",INDEX(events,MATCH(E21,event_dates,0)))</f>
      </c>
      <c r="G21" s="32">
        <f>'An'!D23</f>
        <v>43580</v>
      </c>
      <c r="H21" s="30">
        <f>IF(ISERROR(MATCH(G21,event_dates,0)),"",INDEX(events,MATCH(G21,event_dates,0)))</f>
      </c>
      <c r="I21" s="32">
        <f>'An'!E23</f>
        <v>43581</v>
      </c>
      <c r="J21" s="30">
        <f>IF(ISERROR(MATCH(I21,event_dates,0)),"",INDEX(events,MATCH(I21,event_dates,0)))</f>
      </c>
      <c r="K21" s="32">
        <f>'An'!F23</f>
        <v>43582</v>
      </c>
      <c r="L21" s="30">
        <f>IF(ISERROR(MATCH(K21,event_dates,0)),"",INDEX(events,MATCH(K21,event_dates,0)))</f>
      </c>
      <c r="M21" s="34">
        <f>'An'!G23</f>
        <v>43583</v>
      </c>
      <c r="N21" s="35">
        <f>IF(ISERROR(MATCH(M21,event_dates,0)),"",INDEX(events,MATCH(M21,event_dates,0)))</f>
      </c>
    </row>
    <row r="22" spans="1:14" s="11" customFormat="1" ht="12.75">
      <c r="A22" s="103" t="s">
        <v>53</v>
      </c>
      <c r="B22" s="104"/>
      <c r="C22" s="93" t="s">
        <v>54</v>
      </c>
      <c r="D22" s="94"/>
      <c r="E22" s="91" t="s">
        <v>55</v>
      </c>
      <c r="F22" s="92"/>
      <c r="G22" s="93" t="s">
        <v>54</v>
      </c>
      <c r="H22" s="94"/>
      <c r="I22" s="103" t="s">
        <v>53</v>
      </c>
      <c r="J22" s="104"/>
      <c r="K22" s="67"/>
      <c r="L22" s="77"/>
      <c r="M22" s="109"/>
      <c r="N22" s="106"/>
    </row>
    <row r="23" spans="1:14" s="11" customFormat="1" ht="12.75">
      <c r="A23" s="93" t="s">
        <v>56</v>
      </c>
      <c r="B23" s="94"/>
      <c r="C23" s="102"/>
      <c r="D23" s="80"/>
      <c r="E23" s="89" t="s">
        <v>57</v>
      </c>
      <c r="F23" s="90"/>
      <c r="G23" s="93" t="s">
        <v>56</v>
      </c>
      <c r="H23" s="94"/>
      <c r="I23" s="76"/>
      <c r="J23" s="77"/>
      <c r="K23" s="76"/>
      <c r="L23" s="77"/>
      <c r="M23" s="105" t="s">
        <v>49</v>
      </c>
      <c r="N23" s="106"/>
    </row>
    <row r="24" spans="1:14" s="11" customFormat="1" ht="12.75">
      <c r="A24" s="96" t="s">
        <v>58</v>
      </c>
      <c r="B24" s="97"/>
      <c r="C24" s="93" t="s">
        <v>56</v>
      </c>
      <c r="D24" s="94"/>
      <c r="E24" s="95" t="s">
        <v>59</v>
      </c>
      <c r="F24" s="90"/>
      <c r="G24" s="96" t="s">
        <v>58</v>
      </c>
      <c r="H24" s="97"/>
      <c r="I24" s="96" t="s">
        <v>58</v>
      </c>
      <c r="J24" s="97"/>
      <c r="K24" s="76"/>
      <c r="L24" s="77"/>
      <c r="M24" s="105"/>
      <c r="N24" s="106"/>
    </row>
    <row r="25" spans="1:14" s="11" customFormat="1" ht="12.75">
      <c r="A25" s="98" t="s">
        <v>60</v>
      </c>
      <c r="B25" s="99"/>
      <c r="C25" s="67"/>
      <c r="D25" s="68"/>
      <c r="E25" s="100" t="s">
        <v>61</v>
      </c>
      <c r="F25" s="101"/>
      <c r="G25" s="98" t="s">
        <v>62</v>
      </c>
      <c r="H25" s="99"/>
      <c r="I25" s="76"/>
      <c r="J25" s="77"/>
      <c r="K25" s="76"/>
      <c r="L25" s="77"/>
      <c r="M25" s="105"/>
      <c r="N25" s="106"/>
    </row>
    <row r="26" spans="1:14" s="12" customFormat="1" ht="12.75">
      <c r="A26" s="69"/>
      <c r="B26" s="70"/>
      <c r="C26" s="83" t="s">
        <v>63</v>
      </c>
      <c r="D26" s="84"/>
      <c r="E26" s="89" t="s">
        <v>64</v>
      </c>
      <c r="F26" s="90"/>
      <c r="G26" s="91" t="s">
        <v>65</v>
      </c>
      <c r="H26" s="92"/>
      <c r="I26" s="69"/>
      <c r="J26" s="70"/>
      <c r="K26" s="69"/>
      <c r="L26" s="70"/>
      <c r="M26" s="107"/>
      <c r="N26" s="108"/>
    </row>
    <row r="27" spans="1:14" s="11" customFormat="1" ht="18">
      <c r="A27" s="32">
        <f>'An'!A24</f>
        <v>43584</v>
      </c>
      <c r="B27" s="30">
        <f>IF(ISERROR(MATCH(A27,event_dates,0)),"",INDEX(events,MATCH(A27,event_dates,0)))</f>
      </c>
      <c r="C27" s="32">
        <f>'An'!B24</f>
        <v>43585</v>
      </c>
      <c r="D27" s="30">
        <f>IF(ISERROR(MATCH(C27,event_dates,0)),"",INDEX(events,MATCH(C27,event_dates,0)))</f>
      </c>
      <c r="E27" s="32">
        <f>'An'!C24</f>
      </c>
      <c r="F27" s="30">
        <f>IF(ISERROR(MATCH(E27,event_dates,0)),"",INDEX(events,MATCH(E27,event_dates,0)))</f>
      </c>
      <c r="G27" s="32">
        <f>'An'!D24</f>
      </c>
      <c r="H27" s="30">
        <f>IF(ISERROR(MATCH(G27,event_dates,0)),"",INDEX(events,MATCH(G27,event_dates,0)))</f>
      </c>
      <c r="I27" s="32">
        <f>'An'!E24</f>
      </c>
      <c r="J27" s="30">
        <f>IF(ISERROR(MATCH(I27,event_dates,0)),"",INDEX(events,MATCH(I27,event_dates,0)))</f>
      </c>
      <c r="K27" s="32">
        <f>'An'!F24</f>
      </c>
      <c r="L27" s="30">
        <f>IF(ISERROR(MATCH(K27,event_dates,0)),"",INDEX(events,MATCH(K27,event_dates,0)))</f>
      </c>
      <c r="M27" s="32">
        <f>'An'!G24</f>
      </c>
      <c r="N27" s="30">
        <f>IF(ISERROR(MATCH(M27,event_dates,0)),"",INDEX(events,MATCH(M27,event_dates,0)))</f>
      </c>
    </row>
    <row r="28" spans="1:14" s="11" customFormat="1" ht="12.75">
      <c r="A28" s="103" t="s">
        <v>53</v>
      </c>
      <c r="B28" s="104"/>
      <c r="C28" s="93" t="s">
        <v>54</v>
      </c>
      <c r="D28" s="94"/>
      <c r="E28" s="67"/>
      <c r="F28" s="77"/>
      <c r="G28" s="67"/>
      <c r="H28" s="77"/>
      <c r="I28" s="67"/>
      <c r="J28" s="77"/>
      <c r="K28" s="67"/>
      <c r="L28" s="77"/>
      <c r="M28" s="67"/>
      <c r="N28" s="77"/>
    </row>
    <row r="29" spans="1:14" s="11" customFormat="1" ht="12.75">
      <c r="A29" s="93" t="s">
        <v>56</v>
      </c>
      <c r="B29" s="94"/>
      <c r="C29" s="102"/>
      <c r="D29" s="80"/>
      <c r="E29" s="76"/>
      <c r="F29" s="77"/>
      <c r="G29" s="76"/>
      <c r="H29" s="77"/>
      <c r="I29" s="76"/>
      <c r="J29" s="77"/>
      <c r="K29" s="76"/>
      <c r="L29" s="77"/>
      <c r="M29" s="76"/>
      <c r="N29" s="77"/>
    </row>
    <row r="30" spans="1:14" s="11" customFormat="1" ht="12.75">
      <c r="A30" s="96" t="s">
        <v>58</v>
      </c>
      <c r="B30" s="97"/>
      <c r="C30" s="93" t="s">
        <v>56</v>
      </c>
      <c r="D30" s="94"/>
      <c r="E30" s="76"/>
      <c r="F30" s="77"/>
      <c r="G30" s="76"/>
      <c r="H30" s="77"/>
      <c r="I30" s="76"/>
      <c r="J30" s="77"/>
      <c r="K30" s="76"/>
      <c r="L30" s="77"/>
      <c r="M30" s="76"/>
      <c r="N30" s="77"/>
    </row>
    <row r="31" spans="1:14" s="11" customFormat="1" ht="12.75">
      <c r="A31" s="98" t="s">
        <v>60</v>
      </c>
      <c r="B31" s="99"/>
      <c r="C31" s="67"/>
      <c r="D31" s="68"/>
      <c r="E31" s="76"/>
      <c r="F31" s="77"/>
      <c r="G31" s="76"/>
      <c r="H31" s="77"/>
      <c r="I31" s="76"/>
      <c r="J31" s="77"/>
      <c r="K31" s="76"/>
      <c r="L31" s="77"/>
      <c r="M31" s="76"/>
      <c r="N31" s="77"/>
    </row>
    <row r="32" spans="1:14" s="12" customFormat="1" ht="12.75">
      <c r="A32" s="69"/>
      <c r="B32" s="70"/>
      <c r="C32" s="83" t="s">
        <v>63</v>
      </c>
      <c r="D32" s="84"/>
      <c r="E32" s="69"/>
      <c r="F32" s="70"/>
      <c r="G32" s="69"/>
      <c r="H32" s="70"/>
      <c r="I32" s="69"/>
      <c r="J32" s="70"/>
      <c r="K32" s="69"/>
      <c r="L32" s="70"/>
      <c r="M32" s="69"/>
      <c r="N32" s="70"/>
    </row>
    <row r="33" spans="1:14" ht="18">
      <c r="A33" s="32">
        <f>'An'!A25</f>
      </c>
      <c r="B33" s="30">
        <f>IF(ISERROR(MATCH(A33,event_dates,0)),"",INDEX(events,MATCH(A33,event_dates,0)))</f>
      </c>
      <c r="C33" s="32">
        <f>'An'!B25</f>
      </c>
      <c r="D33" s="30">
        <f>IF(ISERROR(MATCH(C33,event_dates,0)),"",INDEX(events,MATCH(C33,event_dates,0)))</f>
      </c>
      <c r="E33" s="20" t="s">
        <v>4</v>
      </c>
      <c r="F33" s="7"/>
      <c r="G33" s="17"/>
      <c r="H33" s="17"/>
      <c r="I33" s="17"/>
      <c r="J33" s="17"/>
      <c r="K33" s="17"/>
      <c r="L33" s="17"/>
      <c r="M33" s="17"/>
      <c r="N33" s="21"/>
    </row>
    <row r="34" spans="1:14" ht="12.75">
      <c r="A34" s="81">
        <f ca="1">IF(ISERROR(MATCH(A33,event_dates,0)+MATCH(A33,OFFSET(event_dates,MATCH(A33,event_dates,0),0,500,1),0)),"",INDEX(events,MATCH(A33,event_dates,0)+MATCH(A33,OFFSET(event_dates,MATCH(A33,event_dates,0),0,500,1),0)))</f>
      </c>
      <c r="B34" s="80"/>
      <c r="C34" s="81">
        <f ca="1">IF(ISERROR(MATCH(C33,event_dates,0)+MATCH(C33,OFFSET(event_dates,MATCH(C33,event_dates,0),0,500,1),0)),"",INDEX(events,MATCH(C33,event_dates,0)+MATCH(C33,OFFSET(event_dates,MATCH(C33,event_dates,0),0,500,1),0)))</f>
      </c>
      <c r="D34" s="80"/>
      <c r="E34" s="14"/>
      <c r="F34" s="13"/>
      <c r="G34" s="13"/>
      <c r="H34" s="13"/>
      <c r="I34" s="13"/>
      <c r="J34" s="13"/>
      <c r="K34" s="13"/>
      <c r="L34" s="13"/>
      <c r="M34" s="13"/>
      <c r="N34" s="15"/>
    </row>
    <row r="35" spans="1:14" ht="12.75">
      <c r="A35" s="79"/>
      <c r="B35" s="80"/>
      <c r="C35" s="79"/>
      <c r="D35" s="80"/>
      <c r="E35" s="14"/>
      <c r="F35" s="13"/>
      <c r="G35" s="13"/>
      <c r="H35" s="13"/>
      <c r="I35" s="13"/>
      <c r="J35" s="13"/>
      <c r="K35" s="13"/>
      <c r="L35" s="13"/>
      <c r="M35" s="13"/>
      <c r="N35" s="15"/>
    </row>
    <row r="36" spans="1:14" ht="12.75">
      <c r="A36" s="79"/>
      <c r="B36" s="80"/>
      <c r="C36" s="79"/>
      <c r="D36" s="80"/>
      <c r="E36" s="14"/>
      <c r="F36" s="13"/>
      <c r="G36" s="13"/>
      <c r="H36" s="13"/>
      <c r="I36" s="13"/>
      <c r="J36" s="13"/>
      <c r="K36" s="13"/>
      <c r="L36" s="13"/>
      <c r="M36" s="13"/>
      <c r="N36" s="15"/>
    </row>
    <row r="37" spans="1:14" ht="12.75">
      <c r="A37" s="79" t="s">
        <v>3</v>
      </c>
      <c r="B37" s="80"/>
      <c r="C37" s="79" t="s">
        <v>3</v>
      </c>
      <c r="D37" s="80"/>
      <c r="E37" s="14"/>
      <c r="F37" s="13"/>
      <c r="G37" s="13"/>
      <c r="H37" s="13"/>
      <c r="I37" s="13"/>
      <c r="J37" s="13"/>
      <c r="K37" s="13"/>
      <c r="L37" s="13"/>
      <c r="M37" s="73"/>
      <c r="N37" s="74"/>
    </row>
    <row r="38" spans="1:14" ht="12.75">
      <c r="A38" s="85" t="s">
        <v>3</v>
      </c>
      <c r="B38" s="86"/>
      <c r="C38" s="87" t="s">
        <v>0</v>
      </c>
      <c r="D38" s="88"/>
      <c r="E38" s="18"/>
      <c r="F38" s="16"/>
      <c r="G38" s="16"/>
      <c r="H38" s="16"/>
      <c r="I38" s="16"/>
      <c r="J38" s="16"/>
      <c r="K38" s="71"/>
      <c r="L38" s="71"/>
      <c r="M38" s="71"/>
      <c r="N38" s="72"/>
    </row>
  </sheetData>
  <sheetProtection/>
  <mergeCells count="196">
    <mergeCell ref="K32:L32"/>
    <mergeCell ref="M32:N32"/>
    <mergeCell ref="A34:B34"/>
    <mergeCell ref="C34:D34"/>
    <mergeCell ref="A32:B32"/>
    <mergeCell ref="C32:D32"/>
    <mergeCell ref="E32:F32"/>
    <mergeCell ref="G32:H32"/>
    <mergeCell ref="I32:J32"/>
    <mergeCell ref="E31:F31"/>
    <mergeCell ref="G31:H31"/>
    <mergeCell ref="A38:B38"/>
    <mergeCell ref="C38:D38"/>
    <mergeCell ref="A35:B35"/>
    <mergeCell ref="C35:D35"/>
    <mergeCell ref="A36:B36"/>
    <mergeCell ref="C36:D36"/>
    <mergeCell ref="A37:B37"/>
    <mergeCell ref="C37:D37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M29:N29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M24:N24"/>
    <mergeCell ref="A25:B25"/>
    <mergeCell ref="C25:D25"/>
    <mergeCell ref="E25:F25"/>
    <mergeCell ref="G25:H25"/>
    <mergeCell ref="I25:J25"/>
    <mergeCell ref="M25:N25"/>
    <mergeCell ref="A24:B24"/>
    <mergeCell ref="C24:D24"/>
    <mergeCell ref="E24:F24"/>
    <mergeCell ref="G24:H24"/>
    <mergeCell ref="I24:J24"/>
    <mergeCell ref="E26:F26"/>
    <mergeCell ref="G26:H26"/>
    <mergeCell ref="I26:J26"/>
    <mergeCell ref="K22:L22"/>
    <mergeCell ref="K23:L23"/>
    <mergeCell ref="K24:L24"/>
    <mergeCell ref="K25:L25"/>
    <mergeCell ref="K26:L26"/>
    <mergeCell ref="M22:N22"/>
    <mergeCell ref="A23:B23"/>
    <mergeCell ref="C23:D23"/>
    <mergeCell ref="E23:F23"/>
    <mergeCell ref="G23:H23"/>
    <mergeCell ref="I23:J23"/>
    <mergeCell ref="M23:N23"/>
    <mergeCell ref="A22:B22"/>
    <mergeCell ref="C22:D22"/>
    <mergeCell ref="K19:L19"/>
    <mergeCell ref="E22:F22"/>
    <mergeCell ref="G22:H22"/>
    <mergeCell ref="I22:J22"/>
    <mergeCell ref="M19:N19"/>
    <mergeCell ref="A20:B20"/>
    <mergeCell ref="C20:D20"/>
    <mergeCell ref="E20:F20"/>
    <mergeCell ref="G20:H20"/>
    <mergeCell ref="I20:J20"/>
    <mergeCell ref="M18:N18"/>
    <mergeCell ref="A17:B17"/>
    <mergeCell ref="C17:D17"/>
    <mergeCell ref="K20:L20"/>
    <mergeCell ref="M20:N20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8:J18"/>
    <mergeCell ref="K18:L18"/>
    <mergeCell ref="A16:B16"/>
    <mergeCell ref="C16:D16"/>
    <mergeCell ref="E16:F16"/>
    <mergeCell ref="G16:H16"/>
    <mergeCell ref="I16:J16"/>
    <mergeCell ref="M17:N17"/>
    <mergeCell ref="K14:L14"/>
    <mergeCell ref="E17:F17"/>
    <mergeCell ref="G17:H17"/>
    <mergeCell ref="I17:J17"/>
    <mergeCell ref="K17:L17"/>
    <mergeCell ref="M14:N14"/>
    <mergeCell ref="M13:N13"/>
    <mergeCell ref="A12:B12"/>
    <mergeCell ref="C12:D12"/>
    <mergeCell ref="K16:L16"/>
    <mergeCell ref="M16:N16"/>
    <mergeCell ref="A14:B14"/>
    <mergeCell ref="C14:D14"/>
    <mergeCell ref="E14:F14"/>
    <mergeCell ref="G14:H14"/>
    <mergeCell ref="I14:J14"/>
    <mergeCell ref="A13:B13"/>
    <mergeCell ref="C13:D13"/>
    <mergeCell ref="E13:F13"/>
    <mergeCell ref="G13:H13"/>
    <mergeCell ref="I13:J13"/>
    <mergeCell ref="K13:L13"/>
    <mergeCell ref="E12:F12"/>
    <mergeCell ref="G12:H12"/>
    <mergeCell ref="I12:J12"/>
    <mergeCell ref="K12:L12"/>
    <mergeCell ref="M10:N10"/>
    <mergeCell ref="A11:B11"/>
    <mergeCell ref="E11:F11"/>
    <mergeCell ref="G11:H11"/>
    <mergeCell ref="I11:J11"/>
    <mergeCell ref="M12:N12"/>
    <mergeCell ref="K11:L11"/>
    <mergeCell ref="M11:N11"/>
    <mergeCell ref="A10:B10"/>
    <mergeCell ref="E10:F10"/>
    <mergeCell ref="G10:H10"/>
    <mergeCell ref="I10:J10"/>
    <mergeCell ref="K10:L10"/>
    <mergeCell ref="C10:D10"/>
    <mergeCell ref="C11:D11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H1:N1"/>
    <mergeCell ref="A4:B4"/>
    <mergeCell ref="C4:D4"/>
    <mergeCell ref="E4:F4"/>
    <mergeCell ref="G4:H4"/>
    <mergeCell ref="I4:J4"/>
    <mergeCell ref="K4:L4"/>
    <mergeCell ref="M4:N4"/>
    <mergeCell ref="M37:N37"/>
    <mergeCell ref="K38:N38"/>
    <mergeCell ref="A1:G1"/>
    <mergeCell ref="I2:J2"/>
    <mergeCell ref="K2:L2"/>
    <mergeCell ref="M2:N2"/>
    <mergeCell ref="A2:B2"/>
    <mergeCell ref="C2:D2"/>
    <mergeCell ref="E2:F2"/>
    <mergeCell ref="G2:H2"/>
  </mergeCells>
  <hyperlinks>
    <hyperlink ref="A1:G1" location="An!A1" display="An!A1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1"/>
  <ignoredErrors>
    <ignoredError sqref="C3:L3 M3:N3 C37:J38 C15:L15 C21:L21 C27:G27 C9:L9 M9:N9 M15:N15 M21:N21 M27:N27 C33:L36 M33:N36 I27:L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1" customFormat="1" ht="49.5" customHeight="1">
      <c r="A1" s="78" t="str">
        <f>IF('An'!$Q$4="","",'An'!$Q$4)</f>
        <v>Planning Salle Mosaïque</v>
      </c>
      <c r="B1" s="78"/>
      <c r="C1" s="78"/>
      <c r="D1" s="78"/>
      <c r="E1" s="78"/>
      <c r="F1" s="78"/>
      <c r="G1" s="78"/>
      <c r="H1" s="116">
        <f>'An'!I18</f>
        <v>43586</v>
      </c>
      <c r="I1" s="116"/>
      <c r="J1" s="116"/>
      <c r="K1" s="116"/>
      <c r="L1" s="116"/>
      <c r="M1" s="116"/>
      <c r="N1" s="116"/>
    </row>
    <row r="2" spans="1:14" s="11" customFormat="1" ht="15.75">
      <c r="A2" s="115" t="str">
        <f>Janvier!A2:B2</f>
        <v>lundi</v>
      </c>
      <c r="B2" s="113"/>
      <c r="C2" s="113" t="str">
        <f>Janvier!C2:D2</f>
        <v>mardi</v>
      </c>
      <c r="D2" s="113"/>
      <c r="E2" s="113" t="str">
        <f>Janvier!E2:F2</f>
        <v>mercredi</v>
      </c>
      <c r="F2" s="113"/>
      <c r="G2" s="113" t="str">
        <f>Janvier!G2:H2</f>
        <v>jeudi</v>
      </c>
      <c r="H2" s="113"/>
      <c r="I2" s="113" t="str">
        <f>Janvier!I2:J2</f>
        <v>vendredi</v>
      </c>
      <c r="J2" s="113"/>
      <c r="K2" s="113" t="str">
        <f>Janvier!K2:L2</f>
        <v>samedi</v>
      </c>
      <c r="L2" s="113"/>
      <c r="M2" s="113" t="str">
        <f>Janvier!M2:N2</f>
        <v>dimanche</v>
      </c>
      <c r="N2" s="114"/>
    </row>
    <row r="3" spans="1:14" s="11" customFormat="1" ht="25.5">
      <c r="A3" s="32">
        <f>'An'!I20</f>
      </c>
      <c r="B3" s="30">
        <f>IF(ISERROR(MATCH(A3,event_dates,0)),"",INDEX(events,MATCH(A3,event_dates,0)))</f>
      </c>
      <c r="C3" s="32">
        <f>'An'!J20</f>
      </c>
      <c r="D3" s="30">
        <f>IF(ISERROR(MATCH(C3,event_dates,0)),"",INDEX(events,MATCH(C3,event_dates,0)))</f>
      </c>
      <c r="E3" s="32">
        <f>'An'!K20</f>
        <v>43586</v>
      </c>
      <c r="F3" s="30" t="str">
        <f>IF(ISERROR(MATCH(E3,event_dates,0)),"",INDEX(events,MATCH(E3,event_dates,0)))</f>
        <v>Fête du premier mai</v>
      </c>
      <c r="G3" s="32">
        <f>'An'!L20</f>
        <v>43587</v>
      </c>
      <c r="H3" s="30">
        <f>IF(ISERROR(MATCH(G3,event_dates,0)),"",INDEX(events,MATCH(G3,event_dates,0)))</f>
      </c>
      <c r="I3" s="32">
        <f>'An'!M20</f>
        <v>43588</v>
      </c>
      <c r="J3" s="30">
        <f>IF(ISERROR(MATCH(I3,event_dates,0)),"",INDEX(events,MATCH(I3,event_dates,0)))</f>
      </c>
      <c r="K3" s="34">
        <f>'An'!N20</f>
        <v>43589</v>
      </c>
      <c r="L3" s="35">
        <f>IF(ISERROR(MATCH(K3,event_dates,0)),"",INDEX(events,MATCH(K3,event_dates,0)))</f>
      </c>
      <c r="M3" s="32">
        <f>'An'!O20</f>
        <v>43590</v>
      </c>
      <c r="N3" s="30">
        <f>IF(ISERROR(MATCH(M3,event_dates,0)),"",INDEX(events,MATCH(M3,event_dates,0)))</f>
      </c>
    </row>
    <row r="4" spans="1:14" s="11" customFormat="1" ht="12.75">
      <c r="A4" s="67"/>
      <c r="B4" s="77"/>
      <c r="C4" s="67"/>
      <c r="D4" s="77"/>
      <c r="E4" s="67"/>
      <c r="F4" s="77"/>
      <c r="G4" s="93" t="s">
        <v>54</v>
      </c>
      <c r="H4" s="94"/>
      <c r="I4" s="103" t="s">
        <v>53</v>
      </c>
      <c r="J4" s="104"/>
      <c r="K4" s="109"/>
      <c r="L4" s="106"/>
      <c r="M4" s="67"/>
      <c r="N4" s="77"/>
    </row>
    <row r="5" spans="1:14" s="11" customFormat="1" ht="12.75">
      <c r="A5" s="76"/>
      <c r="B5" s="77"/>
      <c r="C5" s="76"/>
      <c r="D5" s="77"/>
      <c r="E5" s="76"/>
      <c r="F5" s="77"/>
      <c r="G5" s="93" t="s">
        <v>56</v>
      </c>
      <c r="H5" s="94"/>
      <c r="I5" s="76"/>
      <c r="J5" s="77"/>
      <c r="K5" s="105"/>
      <c r="L5" s="106"/>
      <c r="M5" s="76"/>
      <c r="N5" s="77"/>
    </row>
    <row r="6" spans="1:14" s="11" customFormat="1" ht="12.75">
      <c r="A6" s="76"/>
      <c r="B6" s="77"/>
      <c r="C6" s="76"/>
      <c r="D6" s="77"/>
      <c r="E6" s="76"/>
      <c r="F6" s="77"/>
      <c r="G6" s="96" t="s">
        <v>58</v>
      </c>
      <c r="H6" s="97"/>
      <c r="I6" s="96" t="s">
        <v>58</v>
      </c>
      <c r="J6" s="97"/>
      <c r="K6" s="105" t="s">
        <v>74</v>
      </c>
      <c r="L6" s="106"/>
      <c r="M6" s="76"/>
      <c r="N6" s="77"/>
    </row>
    <row r="7" spans="1:14" s="11" customFormat="1" ht="12.75">
      <c r="A7" s="76"/>
      <c r="B7" s="77"/>
      <c r="C7" s="76"/>
      <c r="D7" s="77"/>
      <c r="E7" s="76"/>
      <c r="F7" s="77"/>
      <c r="G7" s="98" t="s">
        <v>62</v>
      </c>
      <c r="H7" s="99"/>
      <c r="I7" s="76"/>
      <c r="J7" s="77"/>
      <c r="K7" s="105"/>
      <c r="L7" s="106"/>
      <c r="M7" s="76"/>
      <c r="N7" s="77"/>
    </row>
    <row r="8" spans="1:14" s="12" customFormat="1" ht="12.75">
      <c r="A8" s="69"/>
      <c r="B8" s="70"/>
      <c r="C8" s="69"/>
      <c r="D8" s="70"/>
      <c r="E8" s="69"/>
      <c r="F8" s="70"/>
      <c r="G8" s="91" t="s">
        <v>65</v>
      </c>
      <c r="H8" s="92"/>
      <c r="I8" s="69"/>
      <c r="J8" s="70"/>
      <c r="K8" s="107"/>
      <c r="L8" s="108"/>
      <c r="M8" s="69"/>
      <c r="N8" s="70"/>
    </row>
    <row r="9" spans="1:14" s="11" customFormat="1" ht="25.5">
      <c r="A9" s="32">
        <f>'An'!I21</f>
        <v>43591</v>
      </c>
      <c r="B9" s="30">
        <f>IF(ISERROR(MATCH(A9,event_dates,0)),"",INDEX(events,MATCH(A9,event_dates,0)))</f>
      </c>
      <c r="C9" s="32">
        <f>'An'!J21</f>
        <v>43592</v>
      </c>
      <c r="D9" s="30">
        <f>IF(ISERROR(MATCH(C9,event_dates,0)),"",INDEX(events,MATCH(C9,event_dates,0)))</f>
      </c>
      <c r="E9" s="32">
        <f>'An'!K21</f>
        <v>43593</v>
      </c>
      <c r="F9" s="30" t="str">
        <f>IF(ISERROR(MATCH(E9,event_dates,0)),"",INDEX(events,MATCH(E9,event_dates,0)))</f>
        <v>Fête de la Victoire 1945</v>
      </c>
      <c r="G9" s="32">
        <f>'An'!L21</f>
        <v>43594</v>
      </c>
      <c r="H9" s="30">
        <f>IF(ISERROR(MATCH(G9,event_dates,0)),"",INDEX(events,MATCH(G9,event_dates,0)))</f>
      </c>
      <c r="I9" s="32">
        <f>'An'!M21</f>
        <v>43595</v>
      </c>
      <c r="J9" s="30">
        <f>IF(ISERROR(MATCH(I9,event_dates,0)),"",INDEX(events,MATCH(I9,event_dates,0)))</f>
      </c>
      <c r="K9" s="32">
        <f>'An'!N21</f>
        <v>43596</v>
      </c>
      <c r="L9" s="30">
        <f>IF(ISERROR(MATCH(K9,event_dates,0)),"",INDEX(events,MATCH(K9,event_dates,0)))</f>
      </c>
      <c r="M9" s="32">
        <f>'An'!O21</f>
        <v>43597</v>
      </c>
      <c r="N9" s="30">
        <f>IF(ISERROR(MATCH(M9,event_dates,0)),"",INDEX(events,MATCH(M9,event_dates,0)))</f>
      </c>
    </row>
    <row r="10" spans="1:14" s="11" customFormat="1" ht="13.5">
      <c r="A10" s="103" t="s">
        <v>53</v>
      </c>
      <c r="B10" s="128"/>
      <c r="C10" s="93" t="s">
        <v>54</v>
      </c>
      <c r="D10" s="94"/>
      <c r="E10" s="129"/>
      <c r="F10" s="130"/>
      <c r="G10" s="93" t="s">
        <v>54</v>
      </c>
      <c r="H10" s="94"/>
      <c r="I10" s="103" t="s">
        <v>53</v>
      </c>
      <c r="J10" s="104"/>
      <c r="K10" s="67"/>
      <c r="L10" s="68"/>
      <c r="M10" s="67"/>
      <c r="N10" s="68"/>
    </row>
    <row r="11" spans="1:14" s="11" customFormat="1" ht="12.75">
      <c r="A11" s="93" t="s">
        <v>56</v>
      </c>
      <c r="B11" s="94"/>
      <c r="C11" s="102"/>
      <c r="D11" s="133"/>
      <c r="E11" s="126"/>
      <c r="F11" s="127"/>
      <c r="G11" s="93" t="s">
        <v>56</v>
      </c>
      <c r="H11" s="94"/>
      <c r="I11" s="76"/>
      <c r="J11" s="77"/>
      <c r="K11" s="76"/>
      <c r="L11" s="77"/>
      <c r="M11" s="76"/>
      <c r="N11" s="77"/>
    </row>
    <row r="12" spans="1:14" s="11" customFormat="1" ht="12.75">
      <c r="A12" s="96" t="s">
        <v>58</v>
      </c>
      <c r="B12" s="97"/>
      <c r="C12" s="93" t="s">
        <v>56</v>
      </c>
      <c r="D12" s="94"/>
      <c r="E12" s="131"/>
      <c r="F12" s="132"/>
      <c r="G12" s="96" t="s">
        <v>58</v>
      </c>
      <c r="H12" s="97"/>
      <c r="I12" s="96" t="s">
        <v>58</v>
      </c>
      <c r="J12" s="97"/>
      <c r="K12" s="76"/>
      <c r="L12" s="77"/>
      <c r="M12" s="76"/>
      <c r="N12" s="77"/>
    </row>
    <row r="13" spans="1:14" s="11" customFormat="1" ht="12.75">
      <c r="A13" s="98" t="s">
        <v>60</v>
      </c>
      <c r="B13" s="99"/>
      <c r="C13" s="67"/>
      <c r="D13" s="68"/>
      <c r="E13" s="126"/>
      <c r="F13" s="127"/>
      <c r="G13" s="98" t="s">
        <v>62</v>
      </c>
      <c r="H13" s="99"/>
      <c r="I13" s="105" t="s">
        <v>74</v>
      </c>
      <c r="J13" s="106"/>
      <c r="K13" s="76"/>
      <c r="L13" s="77"/>
      <c r="M13" s="76"/>
      <c r="N13" s="77"/>
    </row>
    <row r="14" spans="1:14" s="12" customFormat="1" ht="12.75">
      <c r="A14" s="69"/>
      <c r="B14" s="70"/>
      <c r="C14" s="83" t="s">
        <v>63</v>
      </c>
      <c r="D14" s="84"/>
      <c r="E14" s="122"/>
      <c r="F14" s="123"/>
      <c r="G14" s="124" t="s">
        <v>65</v>
      </c>
      <c r="H14" s="125"/>
      <c r="I14" s="107"/>
      <c r="J14" s="108"/>
      <c r="K14" s="69"/>
      <c r="L14" s="70"/>
      <c r="M14" s="69"/>
      <c r="N14" s="70"/>
    </row>
    <row r="15" spans="1:14" s="11" customFormat="1" ht="18">
      <c r="A15" s="32">
        <f>'An'!I22</f>
        <v>43598</v>
      </c>
      <c r="B15" s="30">
        <f>IF(ISERROR(MATCH(A15,event_dates,0)),"",INDEX(events,MATCH(A15,event_dates,0)))</f>
      </c>
      <c r="C15" s="32">
        <f>'An'!J22</f>
        <v>43599</v>
      </c>
      <c r="D15" s="30">
        <f>IF(ISERROR(MATCH(C15,event_dates,0)),"",INDEX(events,MATCH(C15,event_dates,0)))</f>
      </c>
      <c r="E15" s="32">
        <f>'An'!K22</f>
        <v>43600</v>
      </c>
      <c r="F15" s="30">
        <f>IF(ISERROR(MATCH(E15,event_dates,0)),"",INDEX(events,MATCH(E15,event_dates,0)))</f>
      </c>
      <c r="G15" s="32">
        <f>'An'!L22</f>
        <v>43601</v>
      </c>
      <c r="H15" s="30">
        <f>IF(ISERROR(MATCH(G15,event_dates,0)),"",INDEX(events,MATCH(G15,event_dates,0)))</f>
      </c>
      <c r="I15" s="32">
        <f>'An'!M22</f>
        <v>43602</v>
      </c>
      <c r="J15" s="30">
        <f>IF(ISERROR(MATCH(I15,event_dates,0)),"",INDEX(events,MATCH(I15,event_dates,0)))</f>
      </c>
      <c r="K15" s="32">
        <f>'An'!N22</f>
        <v>43603</v>
      </c>
      <c r="L15" s="30">
        <f>IF(ISERROR(MATCH(K15,event_dates,0)),"",INDEX(events,MATCH(K15,event_dates,0)))</f>
      </c>
      <c r="M15" s="32">
        <f>'An'!O22</f>
        <v>43604</v>
      </c>
      <c r="N15" s="30">
        <f>IF(ISERROR(MATCH(M15,event_dates,0)),"",INDEX(events,MATCH(M15,event_dates,0)))</f>
      </c>
    </row>
    <row r="16" spans="1:14" s="11" customFormat="1" ht="12.75" customHeight="1">
      <c r="A16" s="103" t="s">
        <v>53</v>
      </c>
      <c r="B16" s="104"/>
      <c r="C16" s="93" t="s">
        <v>54</v>
      </c>
      <c r="D16" s="94"/>
      <c r="E16" s="91" t="s">
        <v>55</v>
      </c>
      <c r="F16" s="92"/>
      <c r="G16" s="93" t="s">
        <v>54</v>
      </c>
      <c r="H16" s="94"/>
      <c r="I16" s="103" t="s">
        <v>53</v>
      </c>
      <c r="J16" s="104"/>
      <c r="K16" s="67"/>
      <c r="L16" s="77"/>
      <c r="M16" s="67"/>
      <c r="N16" s="77"/>
    </row>
    <row r="17" spans="1:14" s="11" customFormat="1" ht="12.75" customHeight="1">
      <c r="A17" s="93" t="s">
        <v>56</v>
      </c>
      <c r="B17" s="94"/>
      <c r="C17" s="102"/>
      <c r="D17" s="80"/>
      <c r="E17" s="89" t="s">
        <v>57</v>
      </c>
      <c r="F17" s="90"/>
      <c r="G17" s="93" t="s">
        <v>56</v>
      </c>
      <c r="H17" s="94"/>
      <c r="I17" s="76"/>
      <c r="J17" s="77"/>
      <c r="K17" s="76"/>
      <c r="L17" s="77"/>
      <c r="M17" s="76"/>
      <c r="N17" s="77"/>
    </row>
    <row r="18" spans="1:14" s="11" customFormat="1" ht="12.75" customHeight="1">
      <c r="A18" s="96" t="s">
        <v>58</v>
      </c>
      <c r="B18" s="97"/>
      <c r="C18" s="93" t="s">
        <v>56</v>
      </c>
      <c r="D18" s="94"/>
      <c r="E18" s="95" t="s">
        <v>59</v>
      </c>
      <c r="F18" s="90"/>
      <c r="G18" s="96" t="s">
        <v>58</v>
      </c>
      <c r="H18" s="97"/>
      <c r="I18" s="96" t="s">
        <v>58</v>
      </c>
      <c r="J18" s="97"/>
      <c r="K18" s="76"/>
      <c r="L18" s="77"/>
      <c r="M18" s="76"/>
      <c r="N18" s="77"/>
    </row>
    <row r="19" spans="1:14" s="11" customFormat="1" ht="12.75" customHeight="1">
      <c r="A19" s="98" t="s">
        <v>60</v>
      </c>
      <c r="B19" s="99"/>
      <c r="C19" s="67"/>
      <c r="D19" s="68"/>
      <c r="E19" s="100" t="s">
        <v>61</v>
      </c>
      <c r="F19" s="101"/>
      <c r="G19" s="98" t="s">
        <v>62</v>
      </c>
      <c r="H19" s="99"/>
      <c r="I19" s="76"/>
      <c r="J19" s="77"/>
      <c r="K19" s="76"/>
      <c r="L19" s="77"/>
      <c r="M19" s="76"/>
      <c r="N19" s="77"/>
    </row>
    <row r="20" spans="1:14" s="12" customFormat="1" ht="12.75" customHeight="1">
      <c r="A20" s="69"/>
      <c r="B20" s="70"/>
      <c r="C20" s="83" t="s">
        <v>63</v>
      </c>
      <c r="D20" s="84"/>
      <c r="E20" s="89" t="s">
        <v>64</v>
      </c>
      <c r="F20" s="90"/>
      <c r="G20" s="91" t="s">
        <v>65</v>
      </c>
      <c r="H20" s="92"/>
      <c r="I20" s="69"/>
      <c r="J20" s="70"/>
      <c r="K20" s="69"/>
      <c r="L20" s="70"/>
      <c r="M20" s="69"/>
      <c r="N20" s="70"/>
    </row>
    <row r="21" spans="1:14" s="11" customFormat="1" ht="18">
      <c r="A21" s="32">
        <f>'An'!I23</f>
        <v>43605</v>
      </c>
      <c r="B21" s="30">
        <f>IF(ISERROR(MATCH(A21,event_dates,0)),"",INDEX(events,MATCH(A21,event_dates,0)))</f>
      </c>
      <c r="C21" s="32">
        <f>'An'!J23</f>
        <v>43606</v>
      </c>
      <c r="D21" s="30">
        <f>IF(ISERROR(MATCH(C21,event_dates,0)),"",INDEX(events,MATCH(C21,event_dates,0)))</f>
      </c>
      <c r="E21" s="32">
        <f>'An'!K23</f>
        <v>43607</v>
      </c>
      <c r="F21" s="30">
        <f>IF(ISERROR(MATCH(E21,event_dates,0)),"",INDEX(events,MATCH(E21,event_dates,0)))</f>
      </c>
      <c r="G21" s="32">
        <f>'An'!L23</f>
        <v>43608</v>
      </c>
      <c r="H21" s="30">
        <f>IF(ISERROR(MATCH(G21,event_dates,0)),"",INDEX(events,MATCH(G21,event_dates,0)))</f>
      </c>
      <c r="I21" s="32">
        <f>'An'!M23</f>
        <v>43609</v>
      </c>
      <c r="J21" s="30">
        <f>IF(ISERROR(MATCH(I21,event_dates,0)),"",INDEX(events,MATCH(I21,event_dates,0)))</f>
      </c>
      <c r="K21" s="32">
        <f>'An'!N23</f>
        <v>43610</v>
      </c>
      <c r="L21" s="30">
        <f>IF(ISERROR(MATCH(K21,event_dates,0)),"",INDEX(events,MATCH(K21,event_dates,0)))</f>
      </c>
      <c r="M21" s="32">
        <f>'An'!O23</f>
        <v>43611</v>
      </c>
      <c r="N21" s="30">
        <f>IF(ISERROR(MATCH(M21,event_dates,0)),"",INDEX(events,MATCH(M21,event_dates,0)))</f>
      </c>
    </row>
    <row r="22" spans="1:14" s="11" customFormat="1" ht="12.75">
      <c r="A22" s="103" t="s">
        <v>53</v>
      </c>
      <c r="B22" s="104"/>
      <c r="C22" s="93" t="s">
        <v>54</v>
      </c>
      <c r="D22" s="94"/>
      <c r="E22" s="91" t="s">
        <v>55</v>
      </c>
      <c r="F22" s="92"/>
      <c r="G22" s="93" t="s">
        <v>54</v>
      </c>
      <c r="H22" s="94"/>
      <c r="I22" s="103" t="s">
        <v>53</v>
      </c>
      <c r="J22" s="104"/>
      <c r="K22" s="67"/>
      <c r="L22" s="77"/>
      <c r="M22" s="67"/>
      <c r="N22" s="77"/>
    </row>
    <row r="23" spans="1:14" s="11" customFormat="1" ht="12.75">
      <c r="A23" s="93" t="s">
        <v>56</v>
      </c>
      <c r="B23" s="94"/>
      <c r="C23" s="102"/>
      <c r="D23" s="80"/>
      <c r="E23" s="89" t="s">
        <v>57</v>
      </c>
      <c r="F23" s="90"/>
      <c r="G23" s="93" t="s">
        <v>56</v>
      </c>
      <c r="H23" s="94"/>
      <c r="I23" s="76"/>
      <c r="J23" s="77"/>
      <c r="K23" s="76"/>
      <c r="L23" s="77"/>
      <c r="M23" s="76"/>
      <c r="N23" s="77"/>
    </row>
    <row r="24" spans="1:14" s="11" customFormat="1" ht="12.75">
      <c r="A24" s="96" t="s">
        <v>58</v>
      </c>
      <c r="B24" s="97"/>
      <c r="C24" s="93" t="s">
        <v>56</v>
      </c>
      <c r="D24" s="94"/>
      <c r="E24" s="95" t="s">
        <v>59</v>
      </c>
      <c r="F24" s="90"/>
      <c r="G24" s="96" t="s">
        <v>58</v>
      </c>
      <c r="H24" s="97"/>
      <c r="I24" s="96" t="s">
        <v>58</v>
      </c>
      <c r="J24" s="97"/>
      <c r="K24" s="76"/>
      <c r="L24" s="77"/>
      <c r="M24" s="76"/>
      <c r="N24" s="77"/>
    </row>
    <row r="25" spans="1:14" s="11" customFormat="1" ht="12.75">
      <c r="A25" s="98" t="s">
        <v>60</v>
      </c>
      <c r="B25" s="99"/>
      <c r="C25" s="67"/>
      <c r="D25" s="68"/>
      <c r="E25" s="100" t="s">
        <v>61</v>
      </c>
      <c r="F25" s="101"/>
      <c r="G25" s="98" t="s">
        <v>62</v>
      </c>
      <c r="H25" s="99"/>
      <c r="I25" s="76"/>
      <c r="J25" s="77"/>
      <c r="K25" s="76"/>
      <c r="L25" s="77"/>
      <c r="M25" s="76"/>
      <c r="N25" s="77"/>
    </row>
    <row r="26" spans="1:14" s="12" customFormat="1" ht="12.75">
      <c r="A26" s="69"/>
      <c r="B26" s="70"/>
      <c r="C26" s="83" t="s">
        <v>63</v>
      </c>
      <c r="D26" s="84"/>
      <c r="E26" s="89" t="s">
        <v>64</v>
      </c>
      <c r="F26" s="90"/>
      <c r="G26" s="91" t="s">
        <v>65</v>
      </c>
      <c r="H26" s="92"/>
      <c r="I26" s="69"/>
      <c r="J26" s="70"/>
      <c r="K26" s="69"/>
      <c r="L26" s="70"/>
      <c r="M26" s="69"/>
      <c r="N26" s="70"/>
    </row>
    <row r="27" spans="1:14" s="11" customFormat="1" ht="25.5">
      <c r="A27" s="32">
        <f>'An'!I24</f>
        <v>43612</v>
      </c>
      <c r="B27" s="30">
        <f>IF(ISERROR(MATCH(A27,event_dates,0)),"",INDEX(events,MATCH(A27,event_dates,0)))</f>
      </c>
      <c r="C27" s="32">
        <f>'An'!J24</f>
        <v>43613</v>
      </c>
      <c r="D27" s="30">
        <f>IF(ISERROR(MATCH(C27,event_dates,0)),"",INDEX(events,MATCH(C27,event_dates,0)))</f>
      </c>
      <c r="E27" s="32">
        <f>'An'!K24</f>
        <v>43614</v>
      </c>
      <c r="F27" s="30">
        <f>IF(ISERROR(MATCH(E27,event_dates,0)),"",INDEX(events,MATCH(E27,event_dates,0)))</f>
      </c>
      <c r="G27" s="32">
        <f>'An'!L24</f>
        <v>43615</v>
      </c>
      <c r="H27" s="30" t="str">
        <f>IF(ISERROR(MATCH(G27,event_dates,0)),"",INDEX(events,MATCH(G27,event_dates,0)))</f>
        <v>l'Ascension catholique</v>
      </c>
      <c r="I27" s="32">
        <f>'An'!M24</f>
        <v>43616</v>
      </c>
      <c r="J27" s="30">
        <f>IF(ISERROR(MATCH(I27,event_dates,0)),"",INDEX(events,MATCH(I27,event_dates,0)))</f>
      </c>
      <c r="K27" s="32">
        <f>'An'!N24</f>
      </c>
      <c r="L27" s="30">
        <f>IF(ISERROR(MATCH(K27,event_dates,0)),"",INDEX(events,MATCH(K27,event_dates,0)))</f>
      </c>
      <c r="M27" s="32">
        <f>'An'!O24</f>
      </c>
      <c r="N27" s="30">
        <f>IF(ISERROR(MATCH(M27,event_dates,0)),"",INDEX(events,MATCH(M27,event_dates,0)))</f>
      </c>
    </row>
    <row r="28" spans="1:14" s="11" customFormat="1" ht="12.75">
      <c r="A28" s="103" t="s">
        <v>53</v>
      </c>
      <c r="B28" s="104"/>
      <c r="C28" s="93" t="s">
        <v>54</v>
      </c>
      <c r="D28" s="94"/>
      <c r="E28" s="91" t="s">
        <v>55</v>
      </c>
      <c r="F28" s="92"/>
      <c r="G28" s="93" t="s">
        <v>54</v>
      </c>
      <c r="H28" s="94"/>
      <c r="I28" s="103" t="s">
        <v>53</v>
      </c>
      <c r="J28" s="104"/>
      <c r="K28" s="67"/>
      <c r="L28" s="77"/>
      <c r="M28" s="67"/>
      <c r="N28" s="77"/>
    </row>
    <row r="29" spans="1:14" s="11" customFormat="1" ht="12.75">
      <c r="A29" s="93" t="s">
        <v>56</v>
      </c>
      <c r="B29" s="94"/>
      <c r="C29" s="102"/>
      <c r="D29" s="80"/>
      <c r="E29" s="89" t="s">
        <v>57</v>
      </c>
      <c r="F29" s="90"/>
      <c r="G29" s="93" t="s">
        <v>56</v>
      </c>
      <c r="H29" s="94"/>
      <c r="I29" s="76"/>
      <c r="J29" s="77"/>
      <c r="K29" s="76"/>
      <c r="L29" s="77"/>
      <c r="M29" s="76"/>
      <c r="N29" s="77"/>
    </row>
    <row r="30" spans="1:14" s="11" customFormat="1" ht="12.75">
      <c r="A30" s="96" t="s">
        <v>58</v>
      </c>
      <c r="B30" s="97"/>
      <c r="C30" s="93" t="s">
        <v>56</v>
      </c>
      <c r="D30" s="94"/>
      <c r="E30" s="95" t="s">
        <v>59</v>
      </c>
      <c r="F30" s="90"/>
      <c r="G30" s="96" t="s">
        <v>58</v>
      </c>
      <c r="H30" s="97"/>
      <c r="I30" s="96" t="s">
        <v>58</v>
      </c>
      <c r="J30" s="97"/>
      <c r="K30" s="76"/>
      <c r="L30" s="77"/>
      <c r="M30" s="76"/>
      <c r="N30" s="77"/>
    </row>
    <row r="31" spans="1:14" s="11" customFormat="1" ht="12.75">
      <c r="A31" s="98" t="s">
        <v>60</v>
      </c>
      <c r="B31" s="99"/>
      <c r="C31" s="67"/>
      <c r="D31" s="68"/>
      <c r="E31" s="100" t="s">
        <v>61</v>
      </c>
      <c r="F31" s="101"/>
      <c r="G31" s="98" t="s">
        <v>62</v>
      </c>
      <c r="H31" s="99"/>
      <c r="I31" s="76"/>
      <c r="J31" s="77"/>
      <c r="K31" s="76"/>
      <c r="L31" s="77"/>
      <c r="M31" s="76"/>
      <c r="N31" s="77"/>
    </row>
    <row r="32" spans="1:14" s="12" customFormat="1" ht="12.75">
      <c r="A32" s="69"/>
      <c r="B32" s="70"/>
      <c r="C32" s="83" t="s">
        <v>63</v>
      </c>
      <c r="D32" s="84"/>
      <c r="E32" s="89" t="s">
        <v>64</v>
      </c>
      <c r="F32" s="90"/>
      <c r="G32" s="91" t="s">
        <v>65</v>
      </c>
      <c r="H32" s="92"/>
      <c r="I32" s="69"/>
      <c r="J32" s="70"/>
      <c r="K32" s="69"/>
      <c r="L32" s="70"/>
      <c r="M32" s="69"/>
      <c r="N32" s="70"/>
    </row>
    <row r="33" spans="1:14" ht="18">
      <c r="A33" s="32">
        <f>'An'!I25</f>
      </c>
      <c r="B33" s="30">
        <f>IF(ISERROR(MATCH(A33,event_dates,0)),"",INDEX(events,MATCH(A33,event_dates,0)))</f>
      </c>
      <c r="C33" s="32">
        <f>'An'!J25</f>
      </c>
      <c r="D33" s="30">
        <f>IF(ISERROR(MATCH(C33,event_dates,0)),"",INDEX(events,MATCH(C33,event_dates,0)))</f>
      </c>
      <c r="E33" s="20" t="s">
        <v>4</v>
      </c>
      <c r="F33" s="7"/>
      <c r="G33" s="17"/>
      <c r="H33" s="17"/>
      <c r="I33" s="17"/>
      <c r="J33" s="17"/>
      <c r="K33" s="17"/>
      <c r="L33" s="17"/>
      <c r="M33" s="17"/>
      <c r="N33" s="21"/>
    </row>
    <row r="34" spans="1:14" ht="12.75">
      <c r="A34" s="81">
        <f ca="1">IF(ISERROR(MATCH(A33,event_dates,0)+MATCH(A33,OFFSET(event_dates,MATCH(A33,event_dates,0),0,500,1),0)),"",INDEX(events,MATCH(A33,event_dates,0)+MATCH(A33,OFFSET(event_dates,MATCH(A33,event_dates,0),0,500,1),0)))</f>
      </c>
      <c r="B34" s="80"/>
      <c r="C34" s="81">
        <f ca="1">IF(ISERROR(MATCH(C33,event_dates,0)+MATCH(C33,OFFSET(event_dates,MATCH(C33,event_dates,0),0,500,1),0)),"",INDEX(events,MATCH(C33,event_dates,0)+MATCH(C33,OFFSET(event_dates,MATCH(C33,event_dates,0),0,500,1),0)))</f>
      </c>
      <c r="D34" s="80"/>
      <c r="E34" s="14"/>
      <c r="F34" s="13"/>
      <c r="G34" s="13"/>
      <c r="H34" s="13"/>
      <c r="I34" s="13"/>
      <c r="J34" s="13"/>
      <c r="K34" s="13"/>
      <c r="L34" s="13"/>
      <c r="M34" s="13"/>
      <c r="N34" s="15"/>
    </row>
    <row r="35" spans="1:14" ht="12.75">
      <c r="A35" s="79"/>
      <c r="B35" s="80"/>
      <c r="C35" s="79"/>
      <c r="D35" s="80"/>
      <c r="E35" s="14"/>
      <c r="F35" s="13"/>
      <c r="G35" s="13"/>
      <c r="H35" s="13"/>
      <c r="I35" s="13"/>
      <c r="J35" s="13"/>
      <c r="K35" s="13"/>
      <c r="L35" s="13"/>
      <c r="M35" s="13"/>
      <c r="N35" s="15"/>
    </row>
    <row r="36" spans="1:14" ht="12.75">
      <c r="A36" s="79"/>
      <c r="B36" s="80"/>
      <c r="C36" s="79"/>
      <c r="D36" s="80"/>
      <c r="E36" s="14"/>
      <c r="F36" s="13"/>
      <c r="G36" s="13"/>
      <c r="H36" s="13"/>
      <c r="I36" s="13"/>
      <c r="J36" s="13"/>
      <c r="K36" s="13"/>
      <c r="L36" s="13"/>
      <c r="M36" s="13"/>
      <c r="N36" s="15"/>
    </row>
    <row r="37" spans="1:14" ht="12.75">
      <c r="A37" s="79" t="s">
        <v>3</v>
      </c>
      <c r="B37" s="80"/>
      <c r="C37" s="79" t="s">
        <v>3</v>
      </c>
      <c r="D37" s="80"/>
      <c r="E37" s="14"/>
      <c r="F37" s="13"/>
      <c r="G37" s="13"/>
      <c r="H37" s="13"/>
      <c r="I37" s="13"/>
      <c r="J37" s="13"/>
      <c r="K37" s="13"/>
      <c r="L37" s="13"/>
      <c r="M37" s="73"/>
      <c r="N37" s="74"/>
    </row>
    <row r="38" spans="1:14" ht="12.75">
      <c r="A38" s="85" t="s">
        <v>3</v>
      </c>
      <c r="B38" s="86"/>
      <c r="C38" s="87" t="s">
        <v>0</v>
      </c>
      <c r="D38" s="88"/>
      <c r="E38" s="18"/>
      <c r="F38" s="16"/>
      <c r="G38" s="16"/>
      <c r="H38" s="16"/>
      <c r="I38" s="16"/>
      <c r="J38" s="16"/>
      <c r="K38" s="71"/>
      <c r="L38" s="71"/>
      <c r="M38" s="71"/>
      <c r="N38" s="72"/>
    </row>
  </sheetData>
  <sheetProtection/>
  <mergeCells count="196">
    <mergeCell ref="C11:D11"/>
    <mergeCell ref="M2:N2"/>
    <mergeCell ref="A2:B2"/>
    <mergeCell ref="C2:D2"/>
    <mergeCell ref="E2:F2"/>
    <mergeCell ref="G2:H2"/>
    <mergeCell ref="A4:B4"/>
    <mergeCell ref="C4:D4"/>
    <mergeCell ref="E4:F4"/>
    <mergeCell ref="G4:H4"/>
    <mergeCell ref="I2:J2"/>
    <mergeCell ref="K2:L2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M8:N8"/>
    <mergeCell ref="C6:D6"/>
    <mergeCell ref="A8:B8"/>
    <mergeCell ref="C8:D8"/>
    <mergeCell ref="E8:F8"/>
    <mergeCell ref="G8:H8"/>
    <mergeCell ref="I6:J6"/>
    <mergeCell ref="K10:L10"/>
    <mergeCell ref="K6:L6"/>
    <mergeCell ref="E6:F6"/>
    <mergeCell ref="G6:H6"/>
    <mergeCell ref="I8:J8"/>
    <mergeCell ref="K8:L8"/>
    <mergeCell ref="M10:N10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A13:B13"/>
    <mergeCell ref="C13:D13"/>
    <mergeCell ref="E13:F13"/>
    <mergeCell ref="G13:H13"/>
    <mergeCell ref="I11:J11"/>
    <mergeCell ref="A10:B10"/>
    <mergeCell ref="E10:F10"/>
    <mergeCell ref="G10:H10"/>
    <mergeCell ref="I10:J10"/>
    <mergeCell ref="C10:D10"/>
    <mergeCell ref="K11:L11"/>
    <mergeCell ref="E11:F11"/>
    <mergeCell ref="G11:H11"/>
    <mergeCell ref="I13:J13"/>
    <mergeCell ref="K13:L13"/>
    <mergeCell ref="M13:N13"/>
    <mergeCell ref="A14:B14"/>
    <mergeCell ref="C14:D14"/>
    <mergeCell ref="E14:F14"/>
    <mergeCell ref="G14:H14"/>
    <mergeCell ref="I14:J14"/>
    <mergeCell ref="K14:L14"/>
    <mergeCell ref="M14:N14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A18:B18"/>
    <mergeCell ref="C18:D18"/>
    <mergeCell ref="E18:F18"/>
    <mergeCell ref="G18:H18"/>
    <mergeCell ref="I16:J16"/>
    <mergeCell ref="K16:L16"/>
    <mergeCell ref="E16:F16"/>
    <mergeCell ref="G16:H16"/>
    <mergeCell ref="I18:J18"/>
    <mergeCell ref="K18:L18"/>
    <mergeCell ref="M18:N18"/>
    <mergeCell ref="A19:B19"/>
    <mergeCell ref="C19:D19"/>
    <mergeCell ref="E19:F19"/>
    <mergeCell ref="G19:H19"/>
    <mergeCell ref="I19:J19"/>
    <mergeCell ref="K19:L19"/>
    <mergeCell ref="M19:N19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A23:B23"/>
    <mergeCell ref="C23:D23"/>
    <mergeCell ref="E23:F23"/>
    <mergeCell ref="G23:H23"/>
    <mergeCell ref="I20:J20"/>
    <mergeCell ref="K20:L20"/>
    <mergeCell ref="E20:F20"/>
    <mergeCell ref="G20:H20"/>
    <mergeCell ref="I23:J23"/>
    <mergeCell ref="K23:L23"/>
    <mergeCell ref="M23:N23"/>
    <mergeCell ref="A24:B24"/>
    <mergeCell ref="C24:D24"/>
    <mergeCell ref="E24:F24"/>
    <mergeCell ref="G24:H24"/>
    <mergeCell ref="I24:J24"/>
    <mergeCell ref="K24:L24"/>
    <mergeCell ref="M24:N24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A28:B28"/>
    <mergeCell ref="C28:D28"/>
    <mergeCell ref="E28:F28"/>
    <mergeCell ref="G28:H28"/>
    <mergeCell ref="I25:J25"/>
    <mergeCell ref="K25:L25"/>
    <mergeCell ref="E25:F25"/>
    <mergeCell ref="G25:H25"/>
    <mergeCell ref="I28:J28"/>
    <mergeCell ref="K28:L28"/>
    <mergeCell ref="M28:N28"/>
    <mergeCell ref="A29:B29"/>
    <mergeCell ref="C29:D29"/>
    <mergeCell ref="E29:F29"/>
    <mergeCell ref="G29:H29"/>
    <mergeCell ref="I29:J29"/>
    <mergeCell ref="K29:L29"/>
    <mergeCell ref="M29:N29"/>
    <mergeCell ref="K30:L30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E32:F32"/>
    <mergeCell ref="G32:H32"/>
    <mergeCell ref="I30:J30"/>
    <mergeCell ref="C30:D30"/>
    <mergeCell ref="E30:F30"/>
    <mergeCell ref="G30:H30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M37:N37"/>
    <mergeCell ref="K38:N38"/>
    <mergeCell ref="H1:N1"/>
    <mergeCell ref="A1:G1"/>
    <mergeCell ref="A37:B37"/>
    <mergeCell ref="C37:D37"/>
    <mergeCell ref="I32:J32"/>
    <mergeCell ref="K32:L32"/>
    <mergeCell ref="M32:N32"/>
    <mergeCell ref="A34:B34"/>
  </mergeCells>
  <hyperlinks>
    <hyperlink ref="A1:G1" location="An!A1" display="An!A1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1"/>
  <ignoredErrors>
    <ignoredError sqref="C3:L3 M3:N3 C37:J38 C15:L15 C21:L21 C9:L9 M9:N9 M15:N15 M21:N21 C27:G27 M27:N36 C33:L36 I27:L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1" customFormat="1" ht="49.5" customHeight="1">
      <c r="A1" s="78" t="str">
        <f>IF('An'!$Q$4="","",'An'!$Q$4)</f>
        <v>Planning Salle Mosaïque</v>
      </c>
      <c r="B1" s="78"/>
      <c r="C1" s="78"/>
      <c r="D1" s="78"/>
      <c r="E1" s="78"/>
      <c r="F1" s="78"/>
      <c r="G1" s="78"/>
      <c r="H1" s="116">
        <f>'An'!Q18</f>
        <v>43617</v>
      </c>
      <c r="I1" s="116"/>
      <c r="J1" s="116"/>
      <c r="K1" s="116"/>
      <c r="L1" s="116"/>
      <c r="M1" s="116"/>
      <c r="N1" s="116"/>
    </row>
    <row r="2" spans="1:14" s="11" customFormat="1" ht="15.75">
      <c r="A2" s="115" t="str">
        <f>Janvier!A2:B2</f>
        <v>lundi</v>
      </c>
      <c r="B2" s="113"/>
      <c r="C2" s="113" t="str">
        <f>Janvier!C2:D2</f>
        <v>mardi</v>
      </c>
      <c r="D2" s="113"/>
      <c r="E2" s="113" t="str">
        <f>Janvier!E2:F2</f>
        <v>mercredi</v>
      </c>
      <c r="F2" s="113"/>
      <c r="G2" s="113" t="str">
        <f>Janvier!G2:H2</f>
        <v>jeudi</v>
      </c>
      <c r="H2" s="113"/>
      <c r="I2" s="113" t="str">
        <f>Janvier!I2:J2</f>
        <v>vendredi</v>
      </c>
      <c r="J2" s="113"/>
      <c r="K2" s="113" t="str">
        <f>Janvier!K2:L2</f>
        <v>samedi</v>
      </c>
      <c r="L2" s="113"/>
      <c r="M2" s="113" t="str">
        <f>Janvier!M2:N2</f>
        <v>dimanche</v>
      </c>
      <c r="N2" s="114"/>
    </row>
    <row r="3" spans="1:14" s="11" customFormat="1" ht="18">
      <c r="A3" s="32">
        <f>'An'!Q20</f>
      </c>
      <c r="B3" s="30">
        <f>IF(ISERROR(MATCH(A3,event_dates,0)),"",INDEX(events,MATCH(A3,event_dates,0)))</f>
      </c>
      <c r="C3" s="32">
        <f>'An'!R20</f>
      </c>
      <c r="D3" s="30">
        <f>IF(ISERROR(MATCH(C3,event_dates,0)),"",INDEX(events,MATCH(C3,event_dates,0)))</f>
      </c>
      <c r="E3" s="32">
        <f>'An'!S20</f>
      </c>
      <c r="F3" s="30">
        <f>IF(ISERROR(MATCH(E3,event_dates,0)),"",INDEX(events,MATCH(E3,event_dates,0)))</f>
      </c>
      <c r="G3" s="32">
        <f>'An'!T20</f>
      </c>
      <c r="H3" s="30">
        <f>IF(ISERROR(MATCH(G3,event_dates,0)),"",INDEX(events,MATCH(G3,event_dates,0)))</f>
      </c>
      <c r="I3" s="32">
        <f>'An'!U20</f>
      </c>
      <c r="J3" s="30">
        <f>IF(ISERROR(MATCH(I3,event_dates,0)),"",INDEX(events,MATCH(I3,event_dates,0)))</f>
      </c>
      <c r="K3" s="34">
        <f>'An'!V20</f>
        <v>43617</v>
      </c>
      <c r="L3" s="35">
        <f>IF(ISERROR(MATCH(K3,event_dates,0)),"",INDEX(events,MATCH(K3,event_dates,0)))</f>
      </c>
      <c r="M3" s="34">
        <f>'An'!W20</f>
        <v>43618</v>
      </c>
      <c r="N3" s="35">
        <f>IF(ISERROR(MATCH(M3,event_dates,0)),"",INDEX(events,MATCH(M3,event_dates,0)))</f>
      </c>
    </row>
    <row r="4" spans="1:14" s="11" customFormat="1" ht="12.75">
      <c r="A4" s="67"/>
      <c r="B4" s="77"/>
      <c r="C4" s="67"/>
      <c r="D4" s="68"/>
      <c r="E4" s="67"/>
      <c r="F4" s="77"/>
      <c r="G4" s="67"/>
      <c r="H4" s="77"/>
      <c r="I4" s="67"/>
      <c r="J4" s="77"/>
      <c r="K4" s="109"/>
      <c r="L4" s="106"/>
      <c r="M4" s="109"/>
      <c r="N4" s="106"/>
    </row>
    <row r="5" spans="1:14" s="11" customFormat="1" ht="12.75">
      <c r="A5" s="76"/>
      <c r="B5" s="77"/>
      <c r="C5" s="67"/>
      <c r="D5" s="68"/>
      <c r="E5" s="76"/>
      <c r="F5" s="77"/>
      <c r="G5" s="76"/>
      <c r="H5" s="77"/>
      <c r="I5" s="76"/>
      <c r="J5" s="77"/>
      <c r="K5" s="105"/>
      <c r="L5" s="106"/>
      <c r="M5" s="105"/>
      <c r="N5" s="106"/>
    </row>
    <row r="6" spans="1:14" s="11" customFormat="1" ht="12.75">
      <c r="A6" s="76"/>
      <c r="B6" s="77"/>
      <c r="C6" s="76"/>
      <c r="D6" s="77"/>
      <c r="E6" s="76"/>
      <c r="F6" s="77"/>
      <c r="G6" s="76"/>
      <c r="H6" s="77"/>
      <c r="I6" s="76"/>
      <c r="J6" s="77"/>
      <c r="K6" s="105" t="s">
        <v>75</v>
      </c>
      <c r="L6" s="106"/>
      <c r="M6" s="105"/>
      <c r="N6" s="106"/>
    </row>
    <row r="7" spans="1:14" s="11" customFormat="1" ht="12.75">
      <c r="A7" s="76"/>
      <c r="B7" s="77"/>
      <c r="C7" s="76"/>
      <c r="D7" s="77"/>
      <c r="E7" s="76"/>
      <c r="F7" s="77"/>
      <c r="G7" s="76"/>
      <c r="H7" s="77"/>
      <c r="I7" s="76"/>
      <c r="J7" s="77"/>
      <c r="K7" s="105"/>
      <c r="L7" s="106"/>
      <c r="M7" s="105"/>
      <c r="N7" s="106"/>
    </row>
    <row r="8" spans="1:14" s="12" customFormat="1" ht="12.75">
      <c r="A8" s="69"/>
      <c r="B8" s="70"/>
      <c r="C8" s="69"/>
      <c r="D8" s="70"/>
      <c r="E8" s="69"/>
      <c r="F8" s="70"/>
      <c r="G8" s="69"/>
      <c r="H8" s="70"/>
      <c r="I8" s="69"/>
      <c r="J8" s="70"/>
      <c r="K8" s="107"/>
      <c r="L8" s="108"/>
      <c r="M8" s="107"/>
      <c r="N8" s="108"/>
    </row>
    <row r="9" spans="1:14" s="11" customFormat="1" ht="18">
      <c r="A9" s="32">
        <f>'An'!Q21</f>
        <v>43619</v>
      </c>
      <c r="B9" s="30">
        <f>IF(ISERROR(MATCH(A9,event_dates,0)),"",INDEX(events,MATCH(A9,event_dates,0)))</f>
      </c>
      <c r="C9" s="32">
        <f>'An'!R21</f>
        <v>43620</v>
      </c>
      <c r="D9" s="30">
        <f>IF(ISERROR(MATCH(C9,event_dates,0)),"",INDEX(events,MATCH(C9,event_dates,0)))</f>
      </c>
      <c r="E9" s="32">
        <f>'An'!S21</f>
        <v>43621</v>
      </c>
      <c r="F9" s="30">
        <f>IF(ISERROR(MATCH(E9,event_dates,0)),"",INDEX(events,MATCH(E9,event_dates,0)))</f>
      </c>
      <c r="G9" s="32">
        <f>'An'!T21</f>
        <v>43622</v>
      </c>
      <c r="H9" s="30">
        <f>IF(ISERROR(MATCH(G9,event_dates,0)),"",INDEX(events,MATCH(G9,event_dates,0)))</f>
      </c>
      <c r="I9" s="32">
        <f>'An'!U21</f>
        <v>43623</v>
      </c>
      <c r="J9" s="30">
        <f>IF(ISERROR(MATCH(I9,event_dates,0)),"",INDEX(events,MATCH(I9,event_dates,0)))</f>
      </c>
      <c r="K9" s="39">
        <f>'An'!V21</f>
        <v>43624</v>
      </c>
      <c r="L9" s="40">
        <f>IF(ISERROR(MATCH(K9,event_dates,0)),"",INDEX(events,MATCH(K9,event_dates,0)))</f>
      </c>
      <c r="M9" s="39">
        <f>'An'!W21</f>
        <v>43625</v>
      </c>
      <c r="N9" s="40">
        <f>IF(ISERROR(MATCH(M9,event_dates,0)),"",INDEX(events,MATCH(M9,event_dates,0)))</f>
      </c>
    </row>
    <row r="10" spans="1:14" s="11" customFormat="1" ht="12.75" customHeight="1">
      <c r="A10" s="103" t="s">
        <v>53</v>
      </c>
      <c r="B10" s="104"/>
      <c r="C10" s="93" t="s">
        <v>54</v>
      </c>
      <c r="D10" s="94"/>
      <c r="E10" s="91" t="s">
        <v>55</v>
      </c>
      <c r="F10" s="92"/>
      <c r="G10" s="93" t="s">
        <v>54</v>
      </c>
      <c r="H10" s="94"/>
      <c r="I10" s="103" t="s">
        <v>53</v>
      </c>
      <c r="J10" s="104"/>
      <c r="K10" s="129"/>
      <c r="L10" s="127"/>
      <c r="M10" s="129"/>
      <c r="N10" s="127"/>
    </row>
    <row r="11" spans="1:14" s="11" customFormat="1" ht="12.75" customHeight="1">
      <c r="A11" s="93" t="s">
        <v>56</v>
      </c>
      <c r="B11" s="94"/>
      <c r="C11" s="102"/>
      <c r="D11" s="80"/>
      <c r="E11" s="89" t="s">
        <v>57</v>
      </c>
      <c r="F11" s="90"/>
      <c r="G11" s="93" t="s">
        <v>56</v>
      </c>
      <c r="H11" s="94"/>
      <c r="I11" s="76"/>
      <c r="J11" s="77"/>
      <c r="K11" s="126"/>
      <c r="L11" s="127"/>
      <c r="M11" s="126"/>
      <c r="N11" s="127"/>
    </row>
    <row r="12" spans="1:14" s="11" customFormat="1" ht="12.75" customHeight="1">
      <c r="A12" s="96" t="s">
        <v>58</v>
      </c>
      <c r="B12" s="97"/>
      <c r="C12" s="93" t="s">
        <v>56</v>
      </c>
      <c r="D12" s="94"/>
      <c r="E12" s="95" t="s">
        <v>59</v>
      </c>
      <c r="F12" s="90"/>
      <c r="G12" s="96" t="s">
        <v>58</v>
      </c>
      <c r="H12" s="97"/>
      <c r="I12" s="96" t="s">
        <v>58</v>
      </c>
      <c r="J12" s="97"/>
      <c r="K12" s="126"/>
      <c r="L12" s="127"/>
      <c r="M12" s="126"/>
      <c r="N12" s="127"/>
    </row>
    <row r="13" spans="1:14" s="11" customFormat="1" ht="12.75" customHeight="1">
      <c r="A13" s="98" t="s">
        <v>60</v>
      </c>
      <c r="B13" s="99"/>
      <c r="C13" s="67"/>
      <c r="D13" s="68"/>
      <c r="E13" s="100" t="s">
        <v>61</v>
      </c>
      <c r="F13" s="101"/>
      <c r="G13" s="98" t="s">
        <v>62</v>
      </c>
      <c r="H13" s="99"/>
      <c r="I13" s="76"/>
      <c r="J13" s="77"/>
      <c r="K13" s="126"/>
      <c r="L13" s="127"/>
      <c r="M13" s="126"/>
      <c r="N13" s="127"/>
    </row>
    <row r="14" spans="1:14" s="12" customFormat="1" ht="12.75" customHeight="1">
      <c r="A14" s="69"/>
      <c r="B14" s="70"/>
      <c r="C14" s="83" t="s">
        <v>63</v>
      </c>
      <c r="D14" s="84"/>
      <c r="E14" s="89" t="s">
        <v>64</v>
      </c>
      <c r="F14" s="90"/>
      <c r="G14" s="91" t="s">
        <v>65</v>
      </c>
      <c r="H14" s="92"/>
      <c r="I14" s="69"/>
      <c r="J14" s="70"/>
      <c r="K14" s="122"/>
      <c r="L14" s="123"/>
      <c r="M14" s="122"/>
      <c r="N14" s="123"/>
    </row>
    <row r="15" spans="1:14" s="11" customFormat="1" ht="18">
      <c r="A15" s="32">
        <f>'An'!Q22</f>
        <v>43626</v>
      </c>
      <c r="B15" s="30">
        <f>IF(ISERROR(MATCH(A15,event_dates,0)),"",INDEX(events,MATCH(A15,event_dates,0)))</f>
      </c>
      <c r="C15" s="32">
        <f>'An'!R22</f>
        <v>43627</v>
      </c>
      <c r="D15" s="30">
        <f>IF(ISERROR(MATCH(C15,event_dates,0)),"",INDEX(events,MATCH(C15,event_dates,0)))</f>
      </c>
      <c r="E15" s="32">
        <f>'An'!S22</f>
        <v>43628</v>
      </c>
      <c r="F15" s="30">
        <f>IF(ISERROR(MATCH(E15,event_dates,0)),"",INDEX(events,MATCH(E15,event_dates,0)))</f>
      </c>
      <c r="G15" s="32">
        <f>'An'!T22</f>
        <v>43629</v>
      </c>
      <c r="H15" s="30">
        <f>IF(ISERROR(MATCH(G15,event_dates,0)),"",INDEX(events,MATCH(G15,event_dates,0)))</f>
      </c>
      <c r="I15" s="32">
        <f>'An'!U22</f>
        <v>43630</v>
      </c>
      <c r="J15" s="30">
        <f>IF(ISERROR(MATCH(I15,event_dates,0)),"",INDEX(events,MATCH(I15,event_dates,0)))</f>
      </c>
      <c r="K15" s="34">
        <f>'An'!V22</f>
        <v>43631</v>
      </c>
      <c r="L15" s="35">
        <f>IF(ISERROR(MATCH(K15,event_dates,0)),"",INDEX(events,MATCH(K15,event_dates,0)))</f>
      </c>
      <c r="M15" s="34">
        <f>'An'!W22</f>
        <v>43632</v>
      </c>
      <c r="N15" s="35">
        <f>IF(ISERROR(MATCH(M15,event_dates,0)),"",INDEX(events,MATCH(M15,event_dates,0)))</f>
      </c>
    </row>
    <row r="16" spans="1:14" s="11" customFormat="1" ht="12.75">
      <c r="A16" s="103" t="s">
        <v>53</v>
      </c>
      <c r="B16" s="104"/>
      <c r="C16" s="93" t="s">
        <v>54</v>
      </c>
      <c r="D16" s="94"/>
      <c r="E16" s="91" t="s">
        <v>55</v>
      </c>
      <c r="F16" s="92"/>
      <c r="G16" s="93" t="s">
        <v>54</v>
      </c>
      <c r="H16" s="94"/>
      <c r="I16" s="103" t="s">
        <v>53</v>
      </c>
      <c r="J16" s="104"/>
      <c r="K16" s="109"/>
      <c r="L16" s="106"/>
      <c r="M16" s="109"/>
      <c r="N16" s="106"/>
    </row>
    <row r="17" spans="1:14" s="11" customFormat="1" ht="12.75">
      <c r="A17" s="93" t="s">
        <v>56</v>
      </c>
      <c r="B17" s="94"/>
      <c r="C17" s="102"/>
      <c r="D17" s="80"/>
      <c r="E17" s="89" t="s">
        <v>57</v>
      </c>
      <c r="F17" s="90"/>
      <c r="G17" s="93" t="s">
        <v>56</v>
      </c>
      <c r="H17" s="94"/>
      <c r="I17" s="76"/>
      <c r="J17" s="77"/>
      <c r="K17" s="105" t="s">
        <v>34</v>
      </c>
      <c r="L17" s="106"/>
      <c r="M17" s="105"/>
      <c r="N17" s="106"/>
    </row>
    <row r="18" spans="1:14" s="11" customFormat="1" ht="12.75">
      <c r="A18" s="96" t="s">
        <v>58</v>
      </c>
      <c r="B18" s="97"/>
      <c r="C18" s="93" t="s">
        <v>56</v>
      </c>
      <c r="D18" s="94"/>
      <c r="E18" s="95" t="s">
        <v>59</v>
      </c>
      <c r="F18" s="90"/>
      <c r="G18" s="96" t="s">
        <v>58</v>
      </c>
      <c r="H18" s="97"/>
      <c r="I18" s="96" t="s">
        <v>58</v>
      </c>
      <c r="J18" s="97"/>
      <c r="K18" s="105"/>
      <c r="L18" s="106"/>
      <c r="M18" s="105"/>
      <c r="N18" s="106"/>
    </row>
    <row r="19" spans="1:14" s="11" customFormat="1" ht="12.75">
      <c r="A19" s="98" t="s">
        <v>60</v>
      </c>
      <c r="B19" s="99"/>
      <c r="C19" s="67"/>
      <c r="D19" s="68"/>
      <c r="E19" s="100" t="s">
        <v>61</v>
      </c>
      <c r="F19" s="101"/>
      <c r="G19" s="98" t="s">
        <v>62</v>
      </c>
      <c r="H19" s="99"/>
      <c r="I19" s="76"/>
      <c r="J19" s="77"/>
      <c r="K19" s="105"/>
      <c r="L19" s="106"/>
      <c r="M19" s="105"/>
      <c r="N19" s="106"/>
    </row>
    <row r="20" spans="1:14" s="12" customFormat="1" ht="12.75">
      <c r="A20" s="69"/>
      <c r="B20" s="70"/>
      <c r="C20" s="83" t="s">
        <v>63</v>
      </c>
      <c r="D20" s="84"/>
      <c r="E20" s="89" t="s">
        <v>64</v>
      </c>
      <c r="F20" s="90"/>
      <c r="G20" s="91" t="s">
        <v>65</v>
      </c>
      <c r="H20" s="92"/>
      <c r="I20" s="69"/>
      <c r="J20" s="70"/>
      <c r="K20" s="107"/>
      <c r="L20" s="108"/>
      <c r="M20" s="107"/>
      <c r="N20" s="108"/>
    </row>
    <row r="21" spans="1:14" s="11" customFormat="1" ht="18">
      <c r="A21" s="32">
        <f>'An'!Q23</f>
        <v>43633</v>
      </c>
      <c r="B21" s="30">
        <f>IF(ISERROR(MATCH(A21,event_dates,0)),"",INDEX(events,MATCH(A21,event_dates,0)))</f>
      </c>
      <c r="C21" s="32">
        <f>'An'!R23</f>
        <v>43634</v>
      </c>
      <c r="D21" s="30">
        <f>IF(ISERROR(MATCH(C21,event_dates,0)),"",INDEX(events,MATCH(C21,event_dates,0)))</f>
      </c>
      <c r="E21" s="32">
        <f>'An'!S23</f>
        <v>43635</v>
      </c>
      <c r="F21" s="30">
        <f>IF(ISERROR(MATCH(E21,event_dates,0)),"",INDEX(events,MATCH(E21,event_dates,0)))</f>
      </c>
      <c r="G21" s="32">
        <f>'An'!T23</f>
        <v>43636</v>
      </c>
      <c r="H21" s="30">
        <f>IF(ISERROR(MATCH(G21,event_dates,0)),"",INDEX(events,MATCH(G21,event_dates,0)))</f>
      </c>
      <c r="I21" s="32">
        <f>'An'!U23</f>
        <v>43637</v>
      </c>
      <c r="J21" s="30" t="str">
        <f>IF(ISERROR(MATCH(I21,event_dates,0)),"",INDEX(events,MATCH(I21,event_dates,0)))</f>
        <v>juin solstice</v>
      </c>
      <c r="K21" s="34">
        <f>'An'!V23</f>
        <v>43638</v>
      </c>
      <c r="L21" s="35">
        <f>IF(ISERROR(MATCH(K21,event_dates,0)),"",INDEX(events,MATCH(K21,event_dates,0)))</f>
      </c>
      <c r="M21" s="32">
        <f>'An'!W23</f>
        <v>43639</v>
      </c>
      <c r="N21" s="30">
        <f>IF(ISERROR(MATCH(M21,event_dates,0)),"",INDEX(events,MATCH(M21,event_dates,0)))</f>
      </c>
    </row>
    <row r="22" spans="1:14" s="11" customFormat="1" ht="12.75" customHeight="1">
      <c r="A22" s="103" t="s">
        <v>53</v>
      </c>
      <c r="B22" s="104"/>
      <c r="C22" s="93" t="s">
        <v>54</v>
      </c>
      <c r="D22" s="94"/>
      <c r="E22" s="91" t="s">
        <v>55</v>
      </c>
      <c r="F22" s="92"/>
      <c r="G22" s="93" t="s">
        <v>54</v>
      </c>
      <c r="H22" s="94"/>
      <c r="I22" s="103" t="s">
        <v>53</v>
      </c>
      <c r="J22" s="104"/>
      <c r="K22" s="109"/>
      <c r="L22" s="106"/>
      <c r="M22" s="67"/>
      <c r="N22" s="77"/>
    </row>
    <row r="23" spans="1:14" s="11" customFormat="1" ht="12.75" customHeight="1">
      <c r="A23" s="93" t="s">
        <v>56</v>
      </c>
      <c r="B23" s="94"/>
      <c r="C23" s="102"/>
      <c r="D23" s="80"/>
      <c r="E23" s="89" t="s">
        <v>57</v>
      </c>
      <c r="F23" s="90"/>
      <c r="G23" s="93" t="s">
        <v>56</v>
      </c>
      <c r="H23" s="94"/>
      <c r="I23" s="76"/>
      <c r="J23" s="77"/>
      <c r="K23" s="105" t="s">
        <v>43</v>
      </c>
      <c r="L23" s="106"/>
      <c r="M23" s="76"/>
      <c r="N23" s="77"/>
    </row>
    <row r="24" spans="1:14" s="11" customFormat="1" ht="12.75" customHeight="1">
      <c r="A24" s="96" t="s">
        <v>58</v>
      </c>
      <c r="B24" s="97"/>
      <c r="C24" s="93" t="s">
        <v>56</v>
      </c>
      <c r="D24" s="94"/>
      <c r="E24" s="95" t="s">
        <v>59</v>
      </c>
      <c r="F24" s="90"/>
      <c r="G24" s="96" t="s">
        <v>58</v>
      </c>
      <c r="H24" s="97"/>
      <c r="I24" s="96" t="s">
        <v>58</v>
      </c>
      <c r="J24" s="97"/>
      <c r="K24" s="105"/>
      <c r="L24" s="106"/>
      <c r="M24" s="76"/>
      <c r="N24" s="77"/>
    </row>
    <row r="25" spans="1:14" s="11" customFormat="1" ht="12.75" customHeight="1">
      <c r="A25" s="98" t="s">
        <v>60</v>
      </c>
      <c r="B25" s="99"/>
      <c r="C25" s="67"/>
      <c r="D25" s="68"/>
      <c r="E25" s="100" t="s">
        <v>61</v>
      </c>
      <c r="F25" s="101"/>
      <c r="G25" s="98" t="s">
        <v>62</v>
      </c>
      <c r="H25" s="99"/>
      <c r="I25" s="76"/>
      <c r="J25" s="77"/>
      <c r="K25" s="105"/>
      <c r="L25" s="106"/>
      <c r="M25" s="76"/>
      <c r="N25" s="77"/>
    </row>
    <row r="26" spans="1:14" s="12" customFormat="1" ht="12.75" customHeight="1">
      <c r="A26" s="69"/>
      <c r="B26" s="70"/>
      <c r="C26" s="83" t="s">
        <v>63</v>
      </c>
      <c r="D26" s="84"/>
      <c r="E26" s="89" t="s">
        <v>64</v>
      </c>
      <c r="F26" s="90"/>
      <c r="G26" s="91" t="s">
        <v>65</v>
      </c>
      <c r="H26" s="92"/>
      <c r="I26" s="69"/>
      <c r="J26" s="70"/>
      <c r="K26" s="107"/>
      <c r="L26" s="108"/>
      <c r="M26" s="69"/>
      <c r="N26" s="70"/>
    </row>
    <row r="27" spans="1:14" s="11" customFormat="1" ht="18">
      <c r="A27" s="32">
        <f>'An'!Q24</f>
        <v>43640</v>
      </c>
      <c r="B27" s="30">
        <f>IF(ISERROR(MATCH(A27,event_dates,0)),"",INDEX(events,MATCH(A27,event_dates,0)))</f>
      </c>
      <c r="C27" s="32">
        <f>'An'!R24</f>
        <v>43641</v>
      </c>
      <c r="D27" s="30">
        <f>IF(ISERROR(MATCH(C27,event_dates,0)),"",INDEX(events,MATCH(C27,event_dates,0)))</f>
      </c>
      <c r="E27" s="32">
        <f>'An'!S24</f>
        <v>43642</v>
      </c>
      <c r="F27" s="30">
        <f>IF(ISERROR(MATCH(E27,event_dates,0)),"",INDEX(events,MATCH(E27,event_dates,0)))</f>
      </c>
      <c r="G27" s="32">
        <f>'An'!T24</f>
        <v>43643</v>
      </c>
      <c r="H27" s="30">
        <f>IF(ISERROR(MATCH(G27,event_dates,0)),"",INDEX(events,MATCH(G27,event_dates,0)))</f>
      </c>
      <c r="I27" s="32">
        <f>'An'!U24</f>
        <v>43644</v>
      </c>
      <c r="J27" s="30">
        <f>IF(ISERROR(MATCH(I27,event_dates,0)),"",INDEX(events,MATCH(I27,event_dates,0)))</f>
      </c>
      <c r="K27" s="34">
        <f>'An'!V24</f>
        <v>43645</v>
      </c>
      <c r="L27" s="35">
        <f>IF(ISERROR(MATCH(K27,event_dates,0)),"",INDEX(events,MATCH(K27,event_dates,0)))</f>
      </c>
      <c r="M27" s="34">
        <f>'An'!W24</f>
        <v>43646</v>
      </c>
      <c r="N27" s="35">
        <f>IF(ISERROR(MATCH(M27,event_dates,0)),"",INDEX(events,MATCH(M27,event_dates,0)))</f>
      </c>
    </row>
    <row r="28" spans="1:14" s="11" customFormat="1" ht="12.75">
      <c r="A28" s="103" t="s">
        <v>53</v>
      </c>
      <c r="B28" s="104"/>
      <c r="C28" s="93" t="s">
        <v>54</v>
      </c>
      <c r="D28" s="94"/>
      <c r="E28" s="91" t="s">
        <v>55</v>
      </c>
      <c r="F28" s="92"/>
      <c r="G28" s="93" t="s">
        <v>54</v>
      </c>
      <c r="H28" s="94"/>
      <c r="I28" s="103" t="s">
        <v>53</v>
      </c>
      <c r="J28" s="104"/>
      <c r="K28" s="109"/>
      <c r="L28" s="106"/>
      <c r="M28" s="109"/>
      <c r="N28" s="106"/>
    </row>
    <row r="29" spans="1:14" s="11" customFormat="1" ht="12.75">
      <c r="A29" s="93" t="s">
        <v>56</v>
      </c>
      <c r="B29" s="94"/>
      <c r="C29" s="102"/>
      <c r="D29" s="80"/>
      <c r="E29" s="89" t="s">
        <v>57</v>
      </c>
      <c r="F29" s="90"/>
      <c r="G29" s="93" t="s">
        <v>56</v>
      </c>
      <c r="H29" s="94"/>
      <c r="I29" s="76"/>
      <c r="J29" s="77"/>
      <c r="K29" s="105"/>
      <c r="L29" s="106"/>
      <c r="M29" s="105"/>
      <c r="N29" s="106"/>
    </row>
    <row r="30" spans="1:14" s="11" customFormat="1" ht="12.75">
      <c r="A30" s="96" t="s">
        <v>58</v>
      </c>
      <c r="B30" s="97"/>
      <c r="C30" s="93" t="s">
        <v>56</v>
      </c>
      <c r="D30" s="94"/>
      <c r="E30" s="95" t="s">
        <v>59</v>
      </c>
      <c r="F30" s="90"/>
      <c r="G30" s="96" t="s">
        <v>58</v>
      </c>
      <c r="H30" s="97"/>
      <c r="I30" s="96" t="s">
        <v>58</v>
      </c>
      <c r="J30" s="97"/>
      <c r="K30" s="105" t="s">
        <v>47</v>
      </c>
      <c r="L30" s="106"/>
      <c r="M30" s="105"/>
      <c r="N30" s="106"/>
    </row>
    <row r="31" spans="1:14" s="11" customFormat="1" ht="12.75">
      <c r="A31" s="98" t="s">
        <v>60</v>
      </c>
      <c r="B31" s="99"/>
      <c r="C31" s="67"/>
      <c r="D31" s="68"/>
      <c r="E31" s="100" t="s">
        <v>61</v>
      </c>
      <c r="F31" s="101"/>
      <c r="G31" s="98" t="s">
        <v>62</v>
      </c>
      <c r="H31" s="99"/>
      <c r="I31" s="76"/>
      <c r="J31" s="77"/>
      <c r="K31" s="105"/>
      <c r="L31" s="106"/>
      <c r="M31" s="105"/>
      <c r="N31" s="106"/>
    </row>
    <row r="32" spans="1:14" s="12" customFormat="1" ht="12.75">
      <c r="A32" s="69"/>
      <c r="B32" s="70"/>
      <c r="C32" s="83" t="s">
        <v>63</v>
      </c>
      <c r="D32" s="84"/>
      <c r="E32" s="89" t="s">
        <v>64</v>
      </c>
      <c r="F32" s="90"/>
      <c r="G32" s="91" t="s">
        <v>65</v>
      </c>
      <c r="H32" s="92"/>
      <c r="I32" s="69"/>
      <c r="J32" s="70"/>
      <c r="K32" s="107"/>
      <c r="L32" s="108"/>
      <c r="M32" s="107"/>
      <c r="N32" s="108"/>
    </row>
    <row r="33" spans="1:14" ht="18">
      <c r="A33" s="32">
        <f>'An'!Q25</f>
      </c>
      <c r="B33" s="30">
        <f>IF(ISERROR(MATCH(A33,event_dates,0)),"",INDEX(events,MATCH(A33,event_dates,0)))</f>
      </c>
      <c r="C33" s="32">
        <f>'An'!R25</f>
      </c>
      <c r="D33" s="30">
        <f>IF(ISERROR(MATCH(C33,event_dates,0)),"",INDEX(events,MATCH(C33,event_dates,0)))</f>
      </c>
      <c r="E33" s="20" t="s">
        <v>4</v>
      </c>
      <c r="F33" s="7"/>
      <c r="G33" s="17"/>
      <c r="H33" s="17"/>
      <c r="I33" s="17"/>
      <c r="J33" s="17"/>
      <c r="K33" s="17"/>
      <c r="L33" s="17"/>
      <c r="M33" s="17"/>
      <c r="N33" s="21"/>
    </row>
    <row r="34" spans="1:14" ht="12.75">
      <c r="A34" s="81">
        <f ca="1">IF(ISERROR(MATCH(A33,event_dates,0)+MATCH(A33,OFFSET(event_dates,MATCH(A33,event_dates,0),0,500,1),0)),"",INDEX(events,MATCH(A33,event_dates,0)+MATCH(A33,OFFSET(event_dates,MATCH(A33,event_dates,0),0,500,1),0)))</f>
      </c>
      <c r="B34" s="80"/>
      <c r="C34" s="81">
        <f ca="1">IF(ISERROR(MATCH(C33,event_dates,0)+MATCH(C33,OFFSET(event_dates,MATCH(C33,event_dates,0),0,500,1),0)),"",INDEX(events,MATCH(C33,event_dates,0)+MATCH(C33,OFFSET(event_dates,MATCH(C33,event_dates,0),0,500,1),0)))</f>
      </c>
      <c r="D34" s="80"/>
      <c r="E34" s="14"/>
      <c r="F34" s="13"/>
      <c r="G34" s="13"/>
      <c r="H34" s="13"/>
      <c r="I34" s="13"/>
      <c r="J34" s="13"/>
      <c r="K34" s="13"/>
      <c r="L34" s="13"/>
      <c r="M34" s="13"/>
      <c r="N34" s="15"/>
    </row>
    <row r="35" spans="1:14" ht="12.75">
      <c r="A35" s="79"/>
      <c r="B35" s="80"/>
      <c r="C35" s="79"/>
      <c r="D35" s="80"/>
      <c r="E35" s="14"/>
      <c r="F35" s="13"/>
      <c r="G35" s="13"/>
      <c r="H35" s="13"/>
      <c r="I35" s="13"/>
      <c r="J35" s="13"/>
      <c r="K35" s="13"/>
      <c r="L35" s="13"/>
      <c r="M35" s="13"/>
      <c r="N35" s="15"/>
    </row>
    <row r="36" spans="1:14" ht="12.75">
      <c r="A36" s="79"/>
      <c r="B36" s="80"/>
      <c r="C36" s="79"/>
      <c r="D36" s="80"/>
      <c r="E36" s="14"/>
      <c r="F36" s="13"/>
      <c r="G36" s="13"/>
      <c r="H36" s="13"/>
      <c r="I36" s="13"/>
      <c r="J36" s="13"/>
      <c r="K36" s="13"/>
      <c r="L36" s="13"/>
      <c r="M36" s="13"/>
      <c r="N36" s="15"/>
    </row>
    <row r="37" spans="1:14" ht="12.75">
      <c r="A37" s="79" t="s">
        <v>3</v>
      </c>
      <c r="B37" s="80"/>
      <c r="C37" s="79" t="s">
        <v>3</v>
      </c>
      <c r="D37" s="80"/>
      <c r="E37" s="14"/>
      <c r="F37" s="13"/>
      <c r="G37" s="13"/>
      <c r="H37" s="13"/>
      <c r="I37" s="13"/>
      <c r="J37" s="13"/>
      <c r="K37" s="13"/>
      <c r="L37" s="13"/>
      <c r="M37" s="73"/>
      <c r="N37" s="74"/>
    </row>
    <row r="38" spans="1:14" ht="12.75">
      <c r="A38" s="85" t="s">
        <v>3</v>
      </c>
      <c r="B38" s="86"/>
      <c r="C38" s="87" t="s">
        <v>0</v>
      </c>
      <c r="D38" s="88"/>
      <c r="E38" s="18"/>
      <c r="F38" s="16"/>
      <c r="G38" s="16"/>
      <c r="H38" s="16"/>
      <c r="I38" s="16"/>
      <c r="J38" s="16"/>
      <c r="K38" s="71"/>
      <c r="L38" s="71"/>
      <c r="M38" s="71"/>
      <c r="N38" s="72"/>
    </row>
  </sheetData>
  <sheetProtection/>
  <mergeCells count="195">
    <mergeCell ref="I25:J25"/>
    <mergeCell ref="I26:J26"/>
    <mergeCell ref="C37:D37"/>
    <mergeCell ref="K32:L32"/>
    <mergeCell ref="M32:N32"/>
    <mergeCell ref="A34:B34"/>
    <mergeCell ref="C34:D34"/>
    <mergeCell ref="A32:B32"/>
    <mergeCell ref="C32:D32"/>
    <mergeCell ref="E32:F32"/>
    <mergeCell ref="C36:D36"/>
    <mergeCell ref="A31:B31"/>
    <mergeCell ref="C31:D31"/>
    <mergeCell ref="E31:F31"/>
    <mergeCell ref="G31:H31"/>
    <mergeCell ref="A38:B38"/>
    <mergeCell ref="C38:D38"/>
    <mergeCell ref="A35:B35"/>
    <mergeCell ref="C35:D35"/>
    <mergeCell ref="A36:B36"/>
    <mergeCell ref="A37:B37"/>
    <mergeCell ref="K29:L29"/>
    <mergeCell ref="I31:J31"/>
    <mergeCell ref="K31:L31"/>
    <mergeCell ref="M31:N31"/>
    <mergeCell ref="G32:H32"/>
    <mergeCell ref="I32:J32"/>
    <mergeCell ref="I30:J30"/>
    <mergeCell ref="C30:D30"/>
    <mergeCell ref="E30:F30"/>
    <mergeCell ref="G30:H30"/>
    <mergeCell ref="M28:N28"/>
    <mergeCell ref="C28:D28"/>
    <mergeCell ref="E28:F28"/>
    <mergeCell ref="G28:H28"/>
    <mergeCell ref="I28:J28"/>
    <mergeCell ref="K28:L28"/>
    <mergeCell ref="I29:J29"/>
    <mergeCell ref="C26:D26"/>
    <mergeCell ref="M29:N29"/>
    <mergeCell ref="K30:L30"/>
    <mergeCell ref="M30:N30"/>
    <mergeCell ref="A29:B29"/>
    <mergeCell ref="C29:D29"/>
    <mergeCell ref="E29:F29"/>
    <mergeCell ref="G29:H29"/>
    <mergeCell ref="A28:B28"/>
    <mergeCell ref="A30:B30"/>
    <mergeCell ref="G26:H26"/>
    <mergeCell ref="K26:L26"/>
    <mergeCell ref="M24:N24"/>
    <mergeCell ref="A25:B25"/>
    <mergeCell ref="C25:D25"/>
    <mergeCell ref="E25:F25"/>
    <mergeCell ref="G25:H25"/>
    <mergeCell ref="M26:N26"/>
    <mergeCell ref="K25:L25"/>
    <mergeCell ref="M25:N25"/>
    <mergeCell ref="A24:B24"/>
    <mergeCell ref="C24:D24"/>
    <mergeCell ref="E24:F24"/>
    <mergeCell ref="G24:H24"/>
    <mergeCell ref="I24:J24"/>
    <mergeCell ref="K24:L24"/>
    <mergeCell ref="E26:F26"/>
    <mergeCell ref="A26:B26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M7:N7"/>
    <mergeCell ref="A8:B8"/>
    <mergeCell ref="C8:D8"/>
    <mergeCell ref="E8:F8"/>
    <mergeCell ref="G8:H8"/>
    <mergeCell ref="I8:J8"/>
    <mergeCell ref="E5:F5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E2:F2"/>
    <mergeCell ref="G5:H5"/>
    <mergeCell ref="I5:J5"/>
    <mergeCell ref="K5:L5"/>
    <mergeCell ref="H1:N1"/>
    <mergeCell ref="A4:B4"/>
    <mergeCell ref="E4:F4"/>
    <mergeCell ref="G4:H4"/>
    <mergeCell ref="I4:J4"/>
    <mergeCell ref="K4:L4"/>
    <mergeCell ref="G2:H2"/>
    <mergeCell ref="C4:D5"/>
    <mergeCell ref="M37:N37"/>
    <mergeCell ref="K38:N38"/>
    <mergeCell ref="A1:G1"/>
    <mergeCell ref="I2:J2"/>
    <mergeCell ref="K2:L2"/>
    <mergeCell ref="M2:N2"/>
    <mergeCell ref="A2:B2"/>
    <mergeCell ref="C2:D2"/>
  </mergeCells>
  <hyperlinks>
    <hyperlink ref="A1:G1" location="An!A1" display="An!A1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1"/>
  <ignoredErrors>
    <ignoredError sqref="C3:L3 M3:N3 C37:J38 C15:L15 C21:L21 C9:L9 C27:G27 M9:N9 M15:N15 M21:N21 M27:N27 C33:L36 M33:N36 I27:L2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1" customFormat="1" ht="49.5" customHeight="1">
      <c r="A1" s="78" t="str">
        <f>IF('An'!$Q$4="","",'An'!$Q$4)</f>
        <v>Planning Salle Mosaïque</v>
      </c>
      <c r="B1" s="78"/>
      <c r="C1" s="78"/>
      <c r="D1" s="78"/>
      <c r="E1" s="78"/>
      <c r="F1" s="78"/>
      <c r="G1" s="78"/>
      <c r="H1" s="116">
        <f>'An'!A27</f>
        <v>43647</v>
      </c>
      <c r="I1" s="116"/>
      <c r="J1" s="116"/>
      <c r="K1" s="116"/>
      <c r="L1" s="116"/>
      <c r="M1" s="116"/>
      <c r="N1" s="116"/>
    </row>
    <row r="2" spans="1:14" s="11" customFormat="1" ht="15.75">
      <c r="A2" s="115" t="str">
        <f>Janvier!A2:B2</f>
        <v>lundi</v>
      </c>
      <c r="B2" s="113"/>
      <c r="C2" s="113" t="str">
        <f>Janvier!C2:D2</f>
        <v>mardi</v>
      </c>
      <c r="D2" s="113"/>
      <c r="E2" s="113" t="str">
        <f>Janvier!E2:F2</f>
        <v>mercredi</v>
      </c>
      <c r="F2" s="113"/>
      <c r="G2" s="113" t="str">
        <f>Janvier!G2:H2</f>
        <v>jeudi</v>
      </c>
      <c r="H2" s="113"/>
      <c r="I2" s="113" t="str">
        <f>Janvier!I2:J2</f>
        <v>vendredi</v>
      </c>
      <c r="J2" s="113"/>
      <c r="K2" s="113" t="str">
        <f>Janvier!K2:L2</f>
        <v>samedi</v>
      </c>
      <c r="L2" s="113"/>
      <c r="M2" s="113" t="str">
        <f>Janvier!M2:N2</f>
        <v>dimanche</v>
      </c>
      <c r="N2" s="114"/>
    </row>
    <row r="3" spans="1:14" s="11" customFormat="1" ht="18">
      <c r="A3" s="32">
        <f>'An'!A29</f>
        <v>43647</v>
      </c>
      <c r="B3" s="30">
        <f>IF(ISERROR(MATCH(A3,event_dates,0)),"",INDEX(events,MATCH(A3,event_dates,0)))</f>
      </c>
      <c r="C3" s="32">
        <f>'An'!B29</f>
        <v>43648</v>
      </c>
      <c r="D3" s="30">
        <f>IF(ISERROR(MATCH(C3,event_dates,0)),"",INDEX(events,MATCH(C3,event_dates,0)))</f>
      </c>
      <c r="E3" s="32">
        <f>'An'!C29</f>
        <v>43649</v>
      </c>
      <c r="F3" s="30">
        <f>IF(ISERROR(MATCH(E3,event_dates,0)),"",INDEX(events,MATCH(E3,event_dates,0)))</f>
      </c>
      <c r="G3" s="32">
        <f>'An'!D29</f>
        <v>43650</v>
      </c>
      <c r="H3" s="30">
        <f>IF(ISERROR(MATCH(G3,event_dates,0)),"",INDEX(events,MATCH(G3,event_dates,0)))</f>
      </c>
      <c r="I3" s="32">
        <f>'An'!E29</f>
        <v>43651</v>
      </c>
      <c r="J3" s="30">
        <f>IF(ISERROR(MATCH(I3,event_dates,0)),"",INDEX(events,MATCH(I3,event_dates,0)))</f>
      </c>
      <c r="K3" s="32">
        <f>'An'!F29</f>
        <v>43652</v>
      </c>
      <c r="L3" s="30">
        <f>IF(ISERROR(MATCH(K3,event_dates,0)),"",INDEX(events,MATCH(K3,event_dates,0)))</f>
      </c>
      <c r="M3" s="34">
        <f>'An'!G29</f>
        <v>43653</v>
      </c>
      <c r="N3" s="35">
        <f>IF(ISERROR(MATCH(M3,event_dates,0)),"",INDEX(events,MATCH(M3,event_dates,0)))</f>
      </c>
    </row>
    <row r="4" spans="1:14" s="11" customFormat="1" ht="12.75" customHeight="1">
      <c r="A4" s="103" t="s">
        <v>53</v>
      </c>
      <c r="B4" s="104"/>
      <c r="C4" s="93" t="s">
        <v>54</v>
      </c>
      <c r="D4" s="94"/>
      <c r="E4" s="91" t="s">
        <v>55</v>
      </c>
      <c r="F4" s="92"/>
      <c r="G4" s="93" t="s">
        <v>54</v>
      </c>
      <c r="H4" s="94"/>
      <c r="I4" s="103" t="s">
        <v>53</v>
      </c>
      <c r="J4" s="104"/>
      <c r="K4" s="67"/>
      <c r="L4" s="77"/>
      <c r="M4" s="109"/>
      <c r="N4" s="106"/>
    </row>
    <row r="5" spans="1:14" s="11" customFormat="1" ht="12.75" customHeight="1">
      <c r="A5" s="93" t="s">
        <v>56</v>
      </c>
      <c r="B5" s="94"/>
      <c r="C5" s="102"/>
      <c r="D5" s="80"/>
      <c r="E5" s="89" t="s">
        <v>57</v>
      </c>
      <c r="F5" s="90"/>
      <c r="G5" s="93" t="s">
        <v>56</v>
      </c>
      <c r="H5" s="94"/>
      <c r="I5" s="76"/>
      <c r="J5" s="77"/>
      <c r="K5" s="76"/>
      <c r="L5" s="77"/>
      <c r="M5" s="105" t="s">
        <v>67</v>
      </c>
      <c r="N5" s="106"/>
    </row>
    <row r="6" spans="1:14" s="11" customFormat="1" ht="12.75" customHeight="1">
      <c r="A6" s="96" t="s">
        <v>58</v>
      </c>
      <c r="B6" s="97"/>
      <c r="C6" s="93" t="s">
        <v>56</v>
      </c>
      <c r="D6" s="94"/>
      <c r="E6" s="95" t="s">
        <v>59</v>
      </c>
      <c r="F6" s="90"/>
      <c r="G6" s="96" t="s">
        <v>58</v>
      </c>
      <c r="H6" s="97"/>
      <c r="I6" s="96" t="s">
        <v>58</v>
      </c>
      <c r="J6" s="97"/>
      <c r="K6" s="76"/>
      <c r="L6" s="77"/>
      <c r="M6" s="105"/>
      <c r="N6" s="106"/>
    </row>
    <row r="7" spans="1:14" s="11" customFormat="1" ht="12.75" customHeight="1">
      <c r="A7" s="98" t="s">
        <v>60</v>
      </c>
      <c r="B7" s="99"/>
      <c r="C7" s="67"/>
      <c r="D7" s="68"/>
      <c r="E7" s="100" t="s">
        <v>61</v>
      </c>
      <c r="F7" s="101"/>
      <c r="G7" s="98" t="s">
        <v>62</v>
      </c>
      <c r="H7" s="99"/>
      <c r="I7" s="76"/>
      <c r="J7" s="77"/>
      <c r="K7" s="76"/>
      <c r="L7" s="77"/>
      <c r="M7" s="105"/>
      <c r="N7" s="106"/>
    </row>
    <row r="8" spans="1:14" s="12" customFormat="1" ht="12.75" customHeight="1">
      <c r="A8" s="69"/>
      <c r="B8" s="70"/>
      <c r="C8" s="83" t="s">
        <v>63</v>
      </c>
      <c r="D8" s="84"/>
      <c r="E8" s="89" t="s">
        <v>64</v>
      </c>
      <c r="F8" s="90"/>
      <c r="G8" s="91" t="s">
        <v>65</v>
      </c>
      <c r="H8" s="92"/>
      <c r="I8" s="69"/>
      <c r="J8" s="70"/>
      <c r="K8" s="76"/>
      <c r="L8" s="77"/>
      <c r="M8" s="105"/>
      <c r="N8" s="106"/>
    </row>
    <row r="9" spans="1:14" s="11" customFormat="1" ht="18">
      <c r="A9" s="32">
        <f>'An'!A30</f>
        <v>43654</v>
      </c>
      <c r="B9" s="30">
        <f>IF(ISERROR(MATCH(A9,event_dates,0)),"",INDEX(events,MATCH(A9,event_dates,0)))</f>
      </c>
      <c r="C9" s="32">
        <f>'An'!B30</f>
        <v>43655</v>
      </c>
      <c r="D9" s="30">
        <f>IF(ISERROR(MATCH(C9,event_dates,0)),"",INDEX(events,MATCH(C9,event_dates,0)))</f>
      </c>
      <c r="E9" s="32">
        <f>'An'!C30</f>
        <v>43656</v>
      </c>
      <c r="F9" s="30">
        <f>IF(ISERROR(MATCH(E9,event_dates,0)),"",INDEX(events,MATCH(E9,event_dates,0)))</f>
      </c>
      <c r="G9" s="32">
        <f>'An'!D30</f>
        <v>43657</v>
      </c>
      <c r="H9" s="30">
        <f>IF(ISERROR(MATCH(G9,event_dates,0)),"",INDEX(events,MATCH(G9,event_dates,0)))</f>
      </c>
      <c r="I9" s="32">
        <f>'An'!E30</f>
        <v>43658</v>
      </c>
      <c r="J9" s="30">
        <f>IF(ISERROR(MATCH(I9,event_dates,0)),"",INDEX(events,MATCH(I9,event_dates,0)))</f>
      </c>
      <c r="K9" s="34">
        <f>'An'!F30</f>
        <v>43659</v>
      </c>
      <c r="L9" s="35">
        <f>IF(ISERROR(MATCH(K9,event_dates,0)),"",INDEX(events,MATCH(K9,event_dates,0)))</f>
      </c>
      <c r="M9" s="34">
        <f>'An'!G30</f>
        <v>43660</v>
      </c>
      <c r="N9" s="35" t="str">
        <f>IF(ISERROR(MATCH(M9,event_dates,0)),"",INDEX(events,MATCH(M9,event_dates,0)))</f>
        <v>Fête nationale</v>
      </c>
    </row>
    <row r="10" spans="1:14" s="11" customFormat="1" ht="12.75">
      <c r="A10" s="67"/>
      <c r="B10" s="77"/>
      <c r="C10" s="67"/>
      <c r="D10" s="68"/>
      <c r="E10" s="67"/>
      <c r="F10" s="77"/>
      <c r="G10" s="67"/>
      <c r="H10" s="77"/>
      <c r="I10" s="67"/>
      <c r="J10" s="77"/>
      <c r="K10" s="109"/>
      <c r="L10" s="106"/>
      <c r="M10" s="109"/>
      <c r="N10" s="106"/>
    </row>
    <row r="11" spans="1:14" s="11" customFormat="1" ht="12.75">
      <c r="A11" s="76"/>
      <c r="B11" s="77"/>
      <c r="C11" s="67"/>
      <c r="D11" s="68"/>
      <c r="E11" s="76"/>
      <c r="F11" s="77"/>
      <c r="G11" s="76"/>
      <c r="H11" s="77"/>
      <c r="I11" s="76"/>
      <c r="J11" s="77"/>
      <c r="K11" s="105" t="s">
        <v>33</v>
      </c>
      <c r="L11" s="106"/>
      <c r="M11" s="105"/>
      <c r="N11" s="106"/>
    </row>
    <row r="12" spans="1:14" s="11" customFormat="1" ht="12.75">
      <c r="A12" s="76"/>
      <c r="B12" s="77"/>
      <c r="C12" s="76"/>
      <c r="D12" s="77"/>
      <c r="E12" s="76"/>
      <c r="F12" s="77"/>
      <c r="G12" s="76"/>
      <c r="H12" s="77"/>
      <c r="I12" s="76"/>
      <c r="J12" s="77"/>
      <c r="K12" s="105"/>
      <c r="L12" s="106"/>
      <c r="M12" s="105"/>
      <c r="N12" s="106"/>
    </row>
    <row r="13" spans="1:14" s="11" customFormat="1" ht="12.75">
      <c r="A13" s="76"/>
      <c r="B13" s="77"/>
      <c r="C13" s="76"/>
      <c r="D13" s="77"/>
      <c r="E13" s="76"/>
      <c r="F13" s="77"/>
      <c r="G13" s="76"/>
      <c r="H13" s="77"/>
      <c r="I13" s="76"/>
      <c r="J13" s="77"/>
      <c r="K13" s="105"/>
      <c r="L13" s="106"/>
      <c r="M13" s="105"/>
      <c r="N13" s="106"/>
    </row>
    <row r="14" spans="1:14" s="12" customFormat="1" ht="12.75">
      <c r="A14" s="69"/>
      <c r="B14" s="70"/>
      <c r="C14" s="69"/>
      <c r="D14" s="70"/>
      <c r="E14" s="69"/>
      <c r="F14" s="70"/>
      <c r="G14" s="69"/>
      <c r="H14" s="70"/>
      <c r="I14" s="69"/>
      <c r="J14" s="70"/>
      <c r="K14" s="107"/>
      <c r="L14" s="108"/>
      <c r="M14" s="107"/>
      <c r="N14" s="108"/>
    </row>
    <row r="15" spans="1:14" s="11" customFormat="1" ht="18">
      <c r="A15" s="32">
        <f>'An'!A31</f>
        <v>43661</v>
      </c>
      <c r="B15" s="30">
        <f>IF(ISERROR(MATCH(A15,event_dates,0)),"",INDEX(events,MATCH(A15,event_dates,0)))</f>
      </c>
      <c r="C15" s="32">
        <f>'An'!B31</f>
        <v>43662</v>
      </c>
      <c r="D15" s="30">
        <f>IF(ISERROR(MATCH(C15,event_dates,0)),"",INDEX(events,MATCH(C15,event_dates,0)))</f>
      </c>
      <c r="E15" s="32">
        <f>'An'!C31</f>
        <v>43663</v>
      </c>
      <c r="F15" s="30">
        <f>IF(ISERROR(MATCH(E15,event_dates,0)),"",INDEX(events,MATCH(E15,event_dates,0)))</f>
      </c>
      <c r="G15" s="32">
        <f>'An'!D31</f>
        <v>43664</v>
      </c>
      <c r="H15" s="30">
        <f>IF(ISERROR(MATCH(G15,event_dates,0)),"",INDEX(events,MATCH(G15,event_dates,0)))</f>
      </c>
      <c r="I15" s="32">
        <f>'An'!E31</f>
        <v>43665</v>
      </c>
      <c r="J15" s="30">
        <f>IF(ISERROR(MATCH(I15,event_dates,0)),"",INDEX(events,MATCH(I15,event_dates,0)))</f>
      </c>
      <c r="K15" s="34">
        <f>'An'!F31</f>
        <v>43666</v>
      </c>
      <c r="L15" s="35">
        <f>IF(ISERROR(MATCH(K15,event_dates,0)),"",INDEX(events,MATCH(K15,event_dates,0)))</f>
      </c>
      <c r="M15" s="34">
        <f>'An'!G31</f>
        <v>43667</v>
      </c>
      <c r="N15" s="35">
        <f>IF(ISERROR(MATCH(M15,event_dates,0)),"",INDEX(events,MATCH(M15,event_dates,0)))</f>
      </c>
    </row>
    <row r="16" spans="1:14" s="11" customFormat="1" ht="12.75">
      <c r="A16" s="67"/>
      <c r="B16" s="77"/>
      <c r="C16" s="67"/>
      <c r="D16" s="77"/>
      <c r="E16" s="67"/>
      <c r="F16" s="77"/>
      <c r="G16" s="67"/>
      <c r="H16" s="77"/>
      <c r="I16" s="67"/>
      <c r="J16" s="77"/>
      <c r="K16" s="109"/>
      <c r="L16" s="106"/>
      <c r="M16" s="109"/>
      <c r="N16" s="106"/>
    </row>
    <row r="17" spans="1:14" s="11" customFormat="1" ht="12.75">
      <c r="A17" s="76"/>
      <c r="B17" s="77"/>
      <c r="C17" s="76"/>
      <c r="D17" s="77"/>
      <c r="E17" s="76"/>
      <c r="F17" s="77"/>
      <c r="G17" s="76"/>
      <c r="H17" s="77"/>
      <c r="I17" s="76"/>
      <c r="J17" s="77"/>
      <c r="K17" s="105"/>
      <c r="L17" s="106"/>
      <c r="M17" s="105"/>
      <c r="N17" s="106"/>
    </row>
    <row r="18" spans="1:14" s="11" customFormat="1" ht="12.75">
      <c r="A18" s="76"/>
      <c r="B18" s="77"/>
      <c r="C18" s="76"/>
      <c r="D18" s="77"/>
      <c r="E18" s="76"/>
      <c r="F18" s="77"/>
      <c r="G18" s="76"/>
      <c r="H18" s="77"/>
      <c r="I18" s="76"/>
      <c r="J18" s="77"/>
      <c r="K18" s="105" t="s">
        <v>73</v>
      </c>
      <c r="L18" s="106"/>
      <c r="M18" s="105"/>
      <c r="N18" s="106"/>
    </row>
    <row r="19" spans="1:14" s="11" customFormat="1" ht="12.75">
      <c r="A19" s="76"/>
      <c r="B19" s="77"/>
      <c r="C19" s="76"/>
      <c r="D19" s="77"/>
      <c r="E19" s="76"/>
      <c r="F19" s="77"/>
      <c r="G19" s="76"/>
      <c r="H19" s="77"/>
      <c r="I19" s="76"/>
      <c r="J19" s="77"/>
      <c r="K19" s="105"/>
      <c r="L19" s="106"/>
      <c r="M19" s="105"/>
      <c r="N19" s="106"/>
    </row>
    <row r="20" spans="1:14" s="12" customFormat="1" ht="12.75">
      <c r="A20" s="69"/>
      <c r="B20" s="70"/>
      <c r="C20" s="69"/>
      <c r="D20" s="70"/>
      <c r="E20" s="69"/>
      <c r="F20" s="70"/>
      <c r="G20" s="69"/>
      <c r="H20" s="70"/>
      <c r="I20" s="69"/>
      <c r="J20" s="70"/>
      <c r="K20" s="107"/>
      <c r="L20" s="108"/>
      <c r="M20" s="107"/>
      <c r="N20" s="108"/>
    </row>
    <row r="21" spans="1:14" s="11" customFormat="1" ht="18">
      <c r="A21" s="32">
        <f>'An'!A32</f>
        <v>43668</v>
      </c>
      <c r="B21" s="30">
        <f>IF(ISERROR(MATCH(A21,event_dates,0)),"",INDEX(events,MATCH(A21,event_dates,0)))</f>
      </c>
      <c r="C21" s="32">
        <f>'An'!B32</f>
        <v>43669</v>
      </c>
      <c r="D21" s="30">
        <f>IF(ISERROR(MATCH(C21,event_dates,0)),"",INDEX(events,MATCH(C21,event_dates,0)))</f>
      </c>
      <c r="E21" s="32">
        <f>'An'!C32</f>
        <v>43670</v>
      </c>
      <c r="F21" s="30">
        <f>IF(ISERROR(MATCH(E21,event_dates,0)),"",INDEX(events,MATCH(E21,event_dates,0)))</f>
      </c>
      <c r="G21" s="32">
        <f>'An'!D32</f>
        <v>43671</v>
      </c>
      <c r="H21" s="30">
        <f>IF(ISERROR(MATCH(G21,event_dates,0)),"",INDEX(events,MATCH(G21,event_dates,0)))</f>
      </c>
      <c r="I21" s="32">
        <f>'An'!E32</f>
        <v>43672</v>
      </c>
      <c r="J21" s="30">
        <f>IF(ISERROR(MATCH(I21,event_dates,0)),"",INDEX(events,MATCH(I21,event_dates,0)))</f>
      </c>
      <c r="K21" s="32">
        <f>'An'!F32</f>
        <v>43673</v>
      </c>
      <c r="L21" s="30">
        <f>IF(ISERROR(MATCH(K21,event_dates,0)),"",INDEX(events,MATCH(K21,event_dates,0)))</f>
      </c>
      <c r="M21" s="32">
        <f>'An'!G32</f>
        <v>43674</v>
      </c>
      <c r="N21" s="30">
        <f>IF(ISERROR(MATCH(M21,event_dates,0)),"",INDEX(events,MATCH(M21,event_dates,0)))</f>
      </c>
    </row>
    <row r="22" spans="1:14" s="11" customFormat="1" ht="12.75">
      <c r="A22" s="67"/>
      <c r="B22" s="77"/>
      <c r="C22" s="67"/>
      <c r="D22" s="77"/>
      <c r="E22" s="67"/>
      <c r="F22" s="77"/>
      <c r="G22" s="67"/>
      <c r="H22" s="77"/>
      <c r="I22" s="67"/>
      <c r="J22" s="77"/>
      <c r="K22" s="67"/>
      <c r="L22" s="77"/>
      <c r="M22" s="67"/>
      <c r="N22" s="77"/>
    </row>
    <row r="23" spans="1:14" s="11" customFormat="1" ht="12.75">
      <c r="A23" s="76"/>
      <c r="B23" s="77"/>
      <c r="C23" s="76"/>
      <c r="D23" s="77"/>
      <c r="E23" s="76"/>
      <c r="F23" s="77"/>
      <c r="G23" s="76"/>
      <c r="H23" s="77"/>
      <c r="I23" s="76"/>
      <c r="J23" s="77"/>
      <c r="K23" s="76"/>
      <c r="L23" s="77"/>
      <c r="M23" s="76"/>
      <c r="N23" s="77"/>
    </row>
    <row r="24" spans="1:14" s="11" customFormat="1" ht="12.75">
      <c r="A24" s="76"/>
      <c r="B24" s="77"/>
      <c r="C24" s="76"/>
      <c r="D24" s="77"/>
      <c r="E24" s="76"/>
      <c r="F24" s="77"/>
      <c r="G24" s="76"/>
      <c r="H24" s="77"/>
      <c r="I24" s="76"/>
      <c r="J24" s="77"/>
      <c r="K24" s="76"/>
      <c r="L24" s="77"/>
      <c r="M24" s="76"/>
      <c r="N24" s="77"/>
    </row>
    <row r="25" spans="1:14" s="11" customFormat="1" ht="12.75">
      <c r="A25" s="76"/>
      <c r="B25" s="77"/>
      <c r="C25" s="76"/>
      <c r="D25" s="77"/>
      <c r="E25" s="76"/>
      <c r="F25" s="77"/>
      <c r="G25" s="76"/>
      <c r="H25" s="77"/>
      <c r="I25" s="76"/>
      <c r="J25" s="77"/>
      <c r="K25" s="76"/>
      <c r="L25" s="77"/>
      <c r="M25" s="76"/>
      <c r="N25" s="77"/>
    </row>
    <row r="26" spans="1:14" s="12" customFormat="1" ht="12.75">
      <c r="A26" s="69"/>
      <c r="B26" s="70"/>
      <c r="C26" s="69"/>
      <c r="D26" s="70"/>
      <c r="E26" s="69"/>
      <c r="F26" s="70"/>
      <c r="G26" s="69"/>
      <c r="H26" s="70"/>
      <c r="I26" s="69"/>
      <c r="J26" s="70"/>
      <c r="K26" s="69"/>
      <c r="L26" s="70"/>
      <c r="M26" s="69"/>
      <c r="N26" s="70"/>
    </row>
    <row r="27" spans="1:14" s="11" customFormat="1" ht="18">
      <c r="A27" s="32">
        <f>'An'!A33</f>
        <v>43675</v>
      </c>
      <c r="B27" s="30">
        <f>IF(ISERROR(MATCH(A27,event_dates,0)),"",INDEX(events,MATCH(A27,event_dates,0)))</f>
      </c>
      <c r="C27" s="32">
        <f>'An'!B33</f>
        <v>43676</v>
      </c>
      <c r="D27" s="30">
        <f>IF(ISERROR(MATCH(C27,event_dates,0)),"",INDEX(events,MATCH(C27,event_dates,0)))</f>
      </c>
      <c r="E27" s="32">
        <f>'An'!C33</f>
        <v>43677</v>
      </c>
      <c r="F27" s="30">
        <f>IF(ISERROR(MATCH(E27,event_dates,0)),"",INDEX(events,MATCH(E27,event_dates,0)))</f>
      </c>
      <c r="G27" s="32">
        <f>'An'!D33</f>
      </c>
      <c r="H27" s="30">
        <f>IF(ISERROR(MATCH(G27,event_dates,0)),"",INDEX(events,MATCH(G27,event_dates,0)))</f>
      </c>
      <c r="I27" s="32">
        <f>'An'!E33</f>
      </c>
      <c r="J27" s="30">
        <f>IF(ISERROR(MATCH(I27,event_dates,0)),"",INDEX(events,MATCH(I27,event_dates,0)))</f>
      </c>
      <c r="K27" s="32">
        <f>'An'!F33</f>
      </c>
      <c r="L27" s="30">
        <f>IF(ISERROR(MATCH(K27,event_dates,0)),"",INDEX(events,MATCH(K27,event_dates,0)))</f>
      </c>
      <c r="M27" s="32">
        <f>'An'!G33</f>
      </c>
      <c r="N27" s="30">
        <f>IF(ISERROR(MATCH(M27,event_dates,0)),"",INDEX(events,MATCH(M27,event_dates,0)))</f>
      </c>
    </row>
    <row r="28" spans="1:14" s="11" customFormat="1" ht="12.75">
      <c r="A28" s="67"/>
      <c r="B28" s="77"/>
      <c r="C28" s="67"/>
      <c r="D28" s="77"/>
      <c r="E28" s="67"/>
      <c r="F28" s="77"/>
      <c r="G28" s="67"/>
      <c r="H28" s="77"/>
      <c r="I28" s="67"/>
      <c r="J28" s="77"/>
      <c r="K28" s="67"/>
      <c r="L28" s="77"/>
      <c r="M28" s="67"/>
      <c r="N28" s="77"/>
    </row>
    <row r="29" spans="1:14" s="11" customFormat="1" ht="12.75">
      <c r="A29" s="76"/>
      <c r="B29" s="77"/>
      <c r="C29" s="76"/>
      <c r="D29" s="77"/>
      <c r="E29" s="76"/>
      <c r="F29" s="77"/>
      <c r="G29" s="76"/>
      <c r="H29" s="77"/>
      <c r="I29" s="76"/>
      <c r="J29" s="77"/>
      <c r="K29" s="76"/>
      <c r="L29" s="77"/>
      <c r="M29" s="76"/>
      <c r="N29" s="77"/>
    </row>
    <row r="30" spans="1:14" s="11" customFormat="1" ht="12.75">
      <c r="A30" s="76"/>
      <c r="B30" s="77"/>
      <c r="C30" s="76"/>
      <c r="D30" s="77"/>
      <c r="E30" s="76"/>
      <c r="F30" s="77"/>
      <c r="G30" s="76"/>
      <c r="H30" s="77"/>
      <c r="I30" s="76"/>
      <c r="J30" s="77"/>
      <c r="K30" s="76"/>
      <c r="L30" s="77"/>
      <c r="M30" s="76"/>
      <c r="N30" s="77"/>
    </row>
    <row r="31" spans="1:14" s="11" customFormat="1" ht="12.75">
      <c r="A31" s="76"/>
      <c r="B31" s="77"/>
      <c r="C31" s="76"/>
      <c r="D31" s="77"/>
      <c r="E31" s="76"/>
      <c r="F31" s="77"/>
      <c r="G31" s="76"/>
      <c r="H31" s="77"/>
      <c r="I31" s="76"/>
      <c r="J31" s="77"/>
      <c r="K31" s="76"/>
      <c r="L31" s="77"/>
      <c r="M31" s="76"/>
      <c r="N31" s="77"/>
    </row>
    <row r="32" spans="1:14" s="12" customFormat="1" ht="12.75">
      <c r="A32" s="69"/>
      <c r="B32" s="70"/>
      <c r="C32" s="69"/>
      <c r="D32" s="70"/>
      <c r="E32" s="69"/>
      <c r="F32" s="70"/>
      <c r="G32" s="69"/>
      <c r="H32" s="70"/>
      <c r="I32" s="69"/>
      <c r="J32" s="70"/>
      <c r="K32" s="69"/>
      <c r="L32" s="70"/>
      <c r="M32" s="69"/>
      <c r="N32" s="70"/>
    </row>
    <row r="33" spans="1:14" ht="18">
      <c r="A33" s="32">
        <f>'An'!A34</f>
      </c>
      <c r="B33" s="30">
        <f>IF(ISERROR(MATCH(A33,event_dates,0)),"",INDEX(events,MATCH(A33,event_dates,0)))</f>
      </c>
      <c r="C33" s="32">
        <f>'An'!B34</f>
      </c>
      <c r="D33" s="30">
        <f>IF(ISERROR(MATCH(C33,event_dates,0)),"",INDEX(events,MATCH(C33,event_dates,0)))</f>
      </c>
      <c r="E33" s="20" t="s">
        <v>4</v>
      </c>
      <c r="F33" s="7"/>
      <c r="G33" s="17"/>
      <c r="H33" s="17"/>
      <c r="I33" s="17"/>
      <c r="J33" s="17"/>
      <c r="K33" s="17"/>
      <c r="L33" s="17"/>
      <c r="M33" s="17"/>
      <c r="N33" s="21"/>
    </row>
    <row r="34" spans="1:14" ht="12.75">
      <c r="A34" s="81">
        <f ca="1">IF(ISERROR(MATCH(A33,event_dates,0)+MATCH(A33,OFFSET(event_dates,MATCH(A33,event_dates,0),0,500,1),0)),"",INDEX(events,MATCH(A33,event_dates,0)+MATCH(A33,OFFSET(event_dates,MATCH(A33,event_dates,0),0,500,1),0)))</f>
      </c>
      <c r="B34" s="80"/>
      <c r="C34" s="81">
        <f ca="1">IF(ISERROR(MATCH(C33,event_dates,0)+MATCH(C33,OFFSET(event_dates,MATCH(C33,event_dates,0),0,500,1),0)),"",INDEX(events,MATCH(C33,event_dates,0)+MATCH(C33,OFFSET(event_dates,MATCH(C33,event_dates,0),0,500,1),0)))</f>
      </c>
      <c r="D34" s="80"/>
      <c r="E34" s="14"/>
      <c r="F34" s="13"/>
      <c r="G34" s="13"/>
      <c r="H34" s="13"/>
      <c r="I34" s="13"/>
      <c r="J34" s="13"/>
      <c r="K34" s="13"/>
      <c r="L34" s="13"/>
      <c r="M34" s="13"/>
      <c r="N34" s="15"/>
    </row>
    <row r="35" spans="1:14" ht="12.75">
      <c r="A35" s="79"/>
      <c r="B35" s="80"/>
      <c r="C35" s="79"/>
      <c r="D35" s="80"/>
      <c r="E35" s="14"/>
      <c r="F35" s="13"/>
      <c r="G35" s="13"/>
      <c r="H35" s="13"/>
      <c r="I35" s="13"/>
      <c r="J35" s="13"/>
      <c r="K35" s="13"/>
      <c r="L35" s="13"/>
      <c r="M35" s="13"/>
      <c r="N35" s="15"/>
    </row>
    <row r="36" spans="1:14" ht="12.75">
      <c r="A36" s="79"/>
      <c r="B36" s="80"/>
      <c r="C36" s="79"/>
      <c r="D36" s="80"/>
      <c r="E36" s="14"/>
      <c r="F36" s="13"/>
      <c r="G36" s="13"/>
      <c r="H36" s="13"/>
      <c r="I36" s="13"/>
      <c r="J36" s="13"/>
      <c r="K36" s="13"/>
      <c r="L36" s="13"/>
      <c r="M36" s="13"/>
      <c r="N36" s="15"/>
    </row>
    <row r="37" spans="1:14" ht="12.75">
      <c r="A37" s="79" t="s">
        <v>3</v>
      </c>
      <c r="B37" s="80"/>
      <c r="C37" s="79" t="s">
        <v>3</v>
      </c>
      <c r="D37" s="80"/>
      <c r="E37" s="14"/>
      <c r="F37" s="13"/>
      <c r="G37" s="13"/>
      <c r="H37" s="13"/>
      <c r="I37" s="13"/>
      <c r="J37" s="13"/>
      <c r="K37" s="13"/>
      <c r="L37" s="13"/>
      <c r="M37" s="73"/>
      <c r="N37" s="74"/>
    </row>
    <row r="38" spans="1:14" ht="12.75">
      <c r="A38" s="85" t="s">
        <v>3</v>
      </c>
      <c r="B38" s="86"/>
      <c r="C38" s="87" t="s">
        <v>0</v>
      </c>
      <c r="D38" s="88"/>
      <c r="E38" s="18"/>
      <c r="F38" s="16"/>
      <c r="G38" s="16"/>
      <c r="H38" s="16"/>
      <c r="I38" s="16"/>
      <c r="J38" s="16"/>
      <c r="K38" s="71"/>
      <c r="L38" s="71"/>
      <c r="M38" s="71"/>
      <c r="N38" s="72"/>
    </row>
  </sheetData>
  <sheetProtection/>
  <mergeCells count="195">
    <mergeCell ref="I7:J7"/>
    <mergeCell ref="I8:J8"/>
    <mergeCell ref="M2:N2"/>
    <mergeCell ref="A2:B2"/>
    <mergeCell ref="C2:D2"/>
    <mergeCell ref="E2:F2"/>
    <mergeCell ref="G2:H2"/>
    <mergeCell ref="A4:B4"/>
    <mergeCell ref="C4:D4"/>
    <mergeCell ref="E4:F4"/>
    <mergeCell ref="G4:H4"/>
    <mergeCell ref="I2:J2"/>
    <mergeCell ref="K2:L2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M7:N7"/>
    <mergeCell ref="A6:B6"/>
    <mergeCell ref="K7:L7"/>
    <mergeCell ref="C6:D6"/>
    <mergeCell ref="A8:B8"/>
    <mergeCell ref="C8:D8"/>
    <mergeCell ref="E8:F8"/>
    <mergeCell ref="G8:H8"/>
    <mergeCell ref="I6:J6"/>
    <mergeCell ref="K10:L10"/>
    <mergeCell ref="K6:L6"/>
    <mergeCell ref="E6:F6"/>
    <mergeCell ref="G6:H6"/>
    <mergeCell ref="E10:F10"/>
    <mergeCell ref="M10:N10"/>
    <mergeCell ref="M8:N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K11:L11"/>
    <mergeCell ref="A13:B13"/>
    <mergeCell ref="C13:D13"/>
    <mergeCell ref="E13:F13"/>
    <mergeCell ref="G13:H13"/>
    <mergeCell ref="I11:J11"/>
    <mergeCell ref="C10:D11"/>
    <mergeCell ref="A10:B10"/>
    <mergeCell ref="G10:H10"/>
    <mergeCell ref="I10:J10"/>
    <mergeCell ref="E11:F11"/>
    <mergeCell ref="G11:H11"/>
    <mergeCell ref="I13:J13"/>
    <mergeCell ref="K13:L13"/>
    <mergeCell ref="M13:N13"/>
    <mergeCell ref="A14:B14"/>
    <mergeCell ref="C14:D14"/>
    <mergeCell ref="E14:F14"/>
    <mergeCell ref="G14:H14"/>
    <mergeCell ref="I14:J14"/>
    <mergeCell ref="K14:L14"/>
    <mergeCell ref="M14:N14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8:F18"/>
    <mergeCell ref="G18:H18"/>
    <mergeCell ref="I16:J16"/>
    <mergeCell ref="K16:L16"/>
    <mergeCell ref="E16:F16"/>
    <mergeCell ref="G16:H16"/>
    <mergeCell ref="I18:J18"/>
    <mergeCell ref="K18:L18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3:F23"/>
    <mergeCell ref="G23:H23"/>
    <mergeCell ref="I20:J20"/>
    <mergeCell ref="K20:L20"/>
    <mergeCell ref="E20:F20"/>
    <mergeCell ref="G20:H20"/>
    <mergeCell ref="I23:J23"/>
    <mergeCell ref="K23:L23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8:F28"/>
    <mergeCell ref="G28:H28"/>
    <mergeCell ref="I25:J25"/>
    <mergeCell ref="K25:L25"/>
    <mergeCell ref="E25:F25"/>
    <mergeCell ref="G25:H25"/>
    <mergeCell ref="I28:J28"/>
    <mergeCell ref="K28:L28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K30:L30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E32:F32"/>
    <mergeCell ref="G32:H32"/>
    <mergeCell ref="I30:J30"/>
    <mergeCell ref="C30:D30"/>
    <mergeCell ref="E30:F30"/>
    <mergeCell ref="G30:H30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M37:N37"/>
    <mergeCell ref="K38:N38"/>
    <mergeCell ref="H1:N1"/>
    <mergeCell ref="A1:G1"/>
    <mergeCell ref="A37:B37"/>
    <mergeCell ref="C37:D37"/>
    <mergeCell ref="I32:J32"/>
    <mergeCell ref="K32:L32"/>
    <mergeCell ref="M32:N32"/>
    <mergeCell ref="A34:B34"/>
  </mergeCells>
  <hyperlinks>
    <hyperlink ref="A1:G1" location="An!A1" display="An!A1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1"/>
  <ignoredErrors>
    <ignoredError sqref="C3:L3 M3:N3 C37:J38 C15:L15 C21:L21 C9:L9 M9:N9 M15:N15 M21:N21 C27:G27 M27:N36 C33:L36 I27:L2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1" customFormat="1" ht="49.5" customHeight="1">
      <c r="A1" s="78" t="str">
        <f>IF('An'!$Q$4="","",'An'!$Q$4)</f>
        <v>Planning Salle Mosaïque</v>
      </c>
      <c r="B1" s="78"/>
      <c r="C1" s="78"/>
      <c r="D1" s="78"/>
      <c r="E1" s="78"/>
      <c r="F1" s="78"/>
      <c r="G1" s="78"/>
      <c r="H1" s="116">
        <f>'An'!I27</f>
        <v>43678</v>
      </c>
      <c r="I1" s="116"/>
      <c r="J1" s="116"/>
      <c r="K1" s="116"/>
      <c r="L1" s="116"/>
      <c r="M1" s="116"/>
      <c r="N1" s="116"/>
    </row>
    <row r="2" spans="1:14" s="11" customFormat="1" ht="15.75">
      <c r="A2" s="115" t="str">
        <f>Janvier!A2:B2</f>
        <v>lundi</v>
      </c>
      <c r="B2" s="113"/>
      <c r="C2" s="113" t="str">
        <f>Janvier!C2:D2</f>
        <v>mardi</v>
      </c>
      <c r="D2" s="113"/>
      <c r="E2" s="113" t="str">
        <f>Janvier!E2:F2</f>
        <v>mercredi</v>
      </c>
      <c r="F2" s="113"/>
      <c r="G2" s="113" t="str">
        <f>Janvier!G2:H2</f>
        <v>jeudi</v>
      </c>
      <c r="H2" s="113"/>
      <c r="I2" s="113" t="str">
        <f>Janvier!I2:J2</f>
        <v>vendredi</v>
      </c>
      <c r="J2" s="113"/>
      <c r="K2" s="113" t="str">
        <f>Janvier!K2:L2</f>
        <v>samedi</v>
      </c>
      <c r="L2" s="113"/>
      <c r="M2" s="113" t="str">
        <f>Janvier!M2:N2</f>
        <v>dimanche</v>
      </c>
      <c r="N2" s="114"/>
    </row>
    <row r="3" spans="1:14" s="11" customFormat="1" ht="18">
      <c r="A3" s="32">
        <f>'An'!I29</f>
      </c>
      <c r="B3" s="30">
        <f>IF(ISERROR(MATCH(A3,event_dates,0)),"",INDEX(events,MATCH(A3,event_dates,0)))</f>
      </c>
      <c r="C3" s="32">
        <f>'An'!J29</f>
      </c>
      <c r="D3" s="30">
        <f>IF(ISERROR(MATCH(C3,event_dates,0)),"",INDEX(events,MATCH(C3,event_dates,0)))</f>
      </c>
      <c r="E3" s="32">
        <f>'An'!K29</f>
      </c>
      <c r="F3" s="30">
        <f>IF(ISERROR(MATCH(E3,event_dates,0)),"",INDEX(events,MATCH(E3,event_dates,0)))</f>
      </c>
      <c r="G3" s="34">
        <f>'An'!L29</f>
        <v>43678</v>
      </c>
      <c r="H3" s="35">
        <f>IF(ISERROR(MATCH(G3,event_dates,0)),"",INDEX(events,MATCH(G3,event_dates,0)))</f>
      </c>
      <c r="I3" s="32">
        <f>'An'!M29</f>
        <v>43679</v>
      </c>
      <c r="J3" s="30">
        <f>IF(ISERROR(MATCH(I3,event_dates,0)),"",INDEX(events,MATCH(I3,event_dates,0)))</f>
      </c>
      <c r="K3" s="34">
        <f>'An'!N29</f>
        <v>43680</v>
      </c>
      <c r="L3" s="35">
        <f>IF(ISERROR(MATCH(K3,event_dates,0)),"",INDEX(events,MATCH(K3,event_dates,0)))</f>
      </c>
      <c r="M3" s="34">
        <f>'An'!O29</f>
        <v>43681</v>
      </c>
      <c r="N3" s="35">
        <f>IF(ISERROR(MATCH(M3,event_dates,0)),"",INDEX(events,MATCH(M3,event_dates,0)))</f>
      </c>
    </row>
    <row r="4" spans="1:14" s="11" customFormat="1" ht="12.75">
      <c r="A4" s="67"/>
      <c r="B4" s="77"/>
      <c r="C4" s="67"/>
      <c r="D4" s="77"/>
      <c r="E4" s="67"/>
      <c r="F4" s="77"/>
      <c r="G4" s="109"/>
      <c r="H4" s="106"/>
      <c r="I4" s="67"/>
      <c r="J4" s="77"/>
      <c r="K4" s="109"/>
      <c r="L4" s="106"/>
      <c r="M4" s="109"/>
      <c r="N4" s="106"/>
    </row>
    <row r="5" spans="1:14" s="11" customFormat="1" ht="12.75">
      <c r="A5" s="76"/>
      <c r="B5" s="77"/>
      <c r="C5" s="76"/>
      <c r="D5" s="77"/>
      <c r="E5" s="76"/>
      <c r="F5" s="77"/>
      <c r="G5" s="105"/>
      <c r="H5" s="106"/>
      <c r="I5" s="76"/>
      <c r="J5" s="77"/>
      <c r="K5" s="105"/>
      <c r="L5" s="106"/>
      <c r="M5" s="105"/>
      <c r="N5" s="106"/>
    </row>
    <row r="6" spans="1:14" s="11" customFormat="1" ht="12.75">
      <c r="A6" s="76"/>
      <c r="B6" s="77"/>
      <c r="C6" s="76"/>
      <c r="D6" s="77"/>
      <c r="E6" s="76"/>
      <c r="F6" s="77"/>
      <c r="G6" s="105" t="s">
        <v>77</v>
      </c>
      <c r="H6" s="106"/>
      <c r="I6" s="76"/>
      <c r="J6" s="77"/>
      <c r="K6" s="105" t="s">
        <v>71</v>
      </c>
      <c r="L6" s="106"/>
      <c r="M6" s="105"/>
      <c r="N6" s="106"/>
    </row>
    <row r="7" spans="1:14" s="11" customFormat="1" ht="12.75">
      <c r="A7" s="76"/>
      <c r="B7" s="77"/>
      <c r="C7" s="76"/>
      <c r="D7" s="77"/>
      <c r="E7" s="76"/>
      <c r="F7" s="77"/>
      <c r="G7" s="105"/>
      <c r="H7" s="106"/>
      <c r="I7" s="76"/>
      <c r="J7" s="77"/>
      <c r="K7" s="105"/>
      <c r="L7" s="106"/>
      <c r="M7" s="105"/>
      <c r="N7" s="106"/>
    </row>
    <row r="8" spans="1:14" s="12" customFormat="1" ht="12.75">
      <c r="A8" s="69"/>
      <c r="B8" s="70"/>
      <c r="C8" s="69"/>
      <c r="D8" s="70"/>
      <c r="E8" s="69"/>
      <c r="F8" s="70"/>
      <c r="G8" s="107"/>
      <c r="H8" s="108"/>
      <c r="I8" s="69"/>
      <c r="J8" s="70"/>
      <c r="K8" s="107"/>
      <c r="L8" s="108"/>
      <c r="M8" s="107"/>
      <c r="N8" s="108"/>
    </row>
    <row r="9" spans="1:14" s="11" customFormat="1" ht="18">
      <c r="A9" s="32">
        <f>'An'!I30</f>
        <v>43682</v>
      </c>
      <c r="B9" s="30">
        <f>IF(ISERROR(MATCH(A9,event_dates,0)),"",INDEX(events,MATCH(A9,event_dates,0)))</f>
      </c>
      <c r="C9" s="32">
        <f>'An'!J30</f>
        <v>43683</v>
      </c>
      <c r="D9" s="30">
        <f>IF(ISERROR(MATCH(C9,event_dates,0)),"",INDEX(events,MATCH(C9,event_dates,0)))</f>
      </c>
      <c r="E9" s="32">
        <f>'An'!K30</f>
        <v>43684</v>
      </c>
      <c r="F9" s="30">
        <f>IF(ISERROR(MATCH(E9,event_dates,0)),"",INDEX(events,MATCH(E9,event_dates,0)))</f>
      </c>
      <c r="G9" s="32">
        <f>'An'!L30</f>
        <v>43685</v>
      </c>
      <c r="H9" s="30">
        <f>IF(ISERROR(MATCH(G9,event_dates,0)),"",INDEX(events,MATCH(G9,event_dates,0)))</f>
      </c>
      <c r="I9" s="32">
        <f>'An'!M30</f>
        <v>43686</v>
      </c>
      <c r="J9" s="30">
        <f>IF(ISERROR(MATCH(I9,event_dates,0)),"",INDEX(events,MATCH(I9,event_dates,0)))</f>
      </c>
      <c r="K9" s="32">
        <f>'An'!N30</f>
        <v>43687</v>
      </c>
      <c r="L9" s="30">
        <f>IF(ISERROR(MATCH(K9,event_dates,0)),"",INDEX(events,MATCH(K9,event_dates,0)))</f>
      </c>
      <c r="M9" s="32">
        <f>'An'!O30</f>
        <v>43688</v>
      </c>
      <c r="N9" s="30">
        <f>IF(ISERROR(MATCH(M9,event_dates,0)),"",INDEX(events,MATCH(M9,event_dates,0)))</f>
      </c>
    </row>
    <row r="10" spans="1:14" s="11" customFormat="1" ht="12.75">
      <c r="A10" s="67"/>
      <c r="B10" s="77"/>
      <c r="C10" s="67"/>
      <c r="D10" s="68"/>
      <c r="E10" s="67"/>
      <c r="F10" s="77"/>
      <c r="G10" s="67"/>
      <c r="H10" s="77"/>
      <c r="I10" s="67"/>
      <c r="J10" s="77"/>
      <c r="K10" s="67"/>
      <c r="L10" s="77"/>
      <c r="M10" s="67"/>
      <c r="N10" s="77"/>
    </row>
    <row r="11" spans="1:14" s="11" customFormat="1" ht="12.75">
      <c r="A11" s="76"/>
      <c r="B11" s="77"/>
      <c r="C11" s="67"/>
      <c r="D11" s="68"/>
      <c r="E11" s="76"/>
      <c r="F11" s="77"/>
      <c r="G11" s="76"/>
      <c r="H11" s="77"/>
      <c r="I11" s="76"/>
      <c r="J11" s="77"/>
      <c r="K11" s="76"/>
      <c r="L11" s="77"/>
      <c r="M11" s="76"/>
      <c r="N11" s="77"/>
    </row>
    <row r="12" spans="1:14" s="11" customFormat="1" ht="12.75">
      <c r="A12" s="76"/>
      <c r="B12" s="77"/>
      <c r="C12" s="76"/>
      <c r="D12" s="77"/>
      <c r="E12" s="76"/>
      <c r="F12" s="77"/>
      <c r="G12" s="76"/>
      <c r="H12" s="77"/>
      <c r="I12" s="76"/>
      <c r="J12" s="77"/>
      <c r="K12" s="76"/>
      <c r="L12" s="77"/>
      <c r="M12" s="76"/>
      <c r="N12" s="77"/>
    </row>
    <row r="13" spans="1:14" s="11" customFormat="1" ht="12.75">
      <c r="A13" s="76"/>
      <c r="B13" s="77"/>
      <c r="C13" s="76"/>
      <c r="D13" s="77"/>
      <c r="E13" s="76"/>
      <c r="F13" s="77"/>
      <c r="G13" s="76"/>
      <c r="H13" s="77"/>
      <c r="I13" s="76"/>
      <c r="J13" s="77"/>
      <c r="K13" s="76"/>
      <c r="L13" s="77"/>
      <c r="M13" s="76"/>
      <c r="N13" s="77"/>
    </row>
    <row r="14" spans="1:14" s="12" customFormat="1" ht="12.75">
      <c r="A14" s="69"/>
      <c r="B14" s="70"/>
      <c r="C14" s="69"/>
      <c r="D14" s="70"/>
      <c r="E14" s="69"/>
      <c r="F14" s="70"/>
      <c r="G14" s="69"/>
      <c r="H14" s="70"/>
      <c r="I14" s="69"/>
      <c r="J14" s="70"/>
      <c r="K14" s="69"/>
      <c r="L14" s="70"/>
      <c r="M14" s="69"/>
      <c r="N14" s="70"/>
    </row>
    <row r="15" spans="1:14" s="11" customFormat="1" ht="18">
      <c r="A15" s="32">
        <f>'An'!I31</f>
        <v>43689</v>
      </c>
      <c r="B15" s="30">
        <f>IF(ISERROR(MATCH(A15,event_dates,0)),"",INDEX(events,MATCH(A15,event_dates,0)))</f>
      </c>
      <c r="C15" s="32">
        <f>'An'!J31</f>
        <v>43690</v>
      </c>
      <c r="D15" s="30">
        <f>IF(ISERROR(MATCH(C15,event_dates,0)),"",INDEX(events,MATCH(C15,event_dates,0)))</f>
      </c>
      <c r="E15" s="32">
        <f>'An'!K31</f>
        <v>43691</v>
      </c>
      <c r="F15" s="30">
        <f>IF(ISERROR(MATCH(E15,event_dates,0)),"",INDEX(events,MATCH(E15,event_dates,0)))</f>
      </c>
      <c r="G15" s="32">
        <f>'An'!L31</f>
        <v>43692</v>
      </c>
      <c r="H15" s="30" t="str">
        <f>IF(ISERROR(MATCH(G15,event_dates,0)),"",INDEX(events,MATCH(G15,event_dates,0)))</f>
        <v>Assomption</v>
      </c>
      <c r="I15" s="32">
        <f>'An'!M31</f>
        <v>43693</v>
      </c>
      <c r="J15" s="30">
        <f>IF(ISERROR(MATCH(I15,event_dates,0)),"",INDEX(events,MATCH(I15,event_dates,0)))</f>
      </c>
      <c r="K15" s="32">
        <f>'An'!N31</f>
        <v>43694</v>
      </c>
      <c r="L15" s="30">
        <f>IF(ISERROR(MATCH(K15,event_dates,0)),"",INDEX(events,MATCH(K15,event_dates,0)))</f>
      </c>
      <c r="M15" s="32">
        <f>'An'!O31</f>
        <v>43695</v>
      </c>
      <c r="N15" s="30">
        <f>IF(ISERROR(MATCH(M15,event_dates,0)),"",INDEX(events,MATCH(M15,event_dates,0)))</f>
      </c>
    </row>
    <row r="16" spans="1:14" s="11" customFormat="1" ht="12.75">
      <c r="A16" s="67"/>
      <c r="B16" s="77"/>
      <c r="C16" s="67"/>
      <c r="D16" s="77"/>
      <c r="E16" s="67"/>
      <c r="F16" s="77"/>
      <c r="G16" s="67"/>
      <c r="H16" s="77"/>
      <c r="I16" s="67"/>
      <c r="J16" s="77"/>
      <c r="K16" s="67"/>
      <c r="L16" s="77"/>
      <c r="M16" s="67"/>
      <c r="N16" s="77"/>
    </row>
    <row r="17" spans="1:14" s="11" customFormat="1" ht="12.75">
      <c r="A17" s="76"/>
      <c r="B17" s="77"/>
      <c r="C17" s="76"/>
      <c r="D17" s="77"/>
      <c r="E17" s="76"/>
      <c r="F17" s="77"/>
      <c r="G17" s="76"/>
      <c r="H17" s="77"/>
      <c r="I17" s="76"/>
      <c r="J17" s="77"/>
      <c r="K17" s="76"/>
      <c r="L17" s="77"/>
      <c r="M17" s="76"/>
      <c r="N17" s="77"/>
    </row>
    <row r="18" spans="1:14" s="11" customFormat="1" ht="12.75">
      <c r="A18" s="76"/>
      <c r="B18" s="77"/>
      <c r="C18" s="76"/>
      <c r="D18" s="77"/>
      <c r="E18" s="76"/>
      <c r="F18" s="77"/>
      <c r="G18" s="76"/>
      <c r="H18" s="77"/>
      <c r="I18" s="76"/>
      <c r="J18" s="77"/>
      <c r="K18" s="76"/>
      <c r="L18" s="77"/>
      <c r="M18" s="76"/>
      <c r="N18" s="77"/>
    </row>
    <row r="19" spans="1:14" s="11" customFormat="1" ht="12.75">
      <c r="A19" s="76"/>
      <c r="B19" s="77"/>
      <c r="C19" s="76"/>
      <c r="D19" s="77"/>
      <c r="E19" s="76"/>
      <c r="F19" s="77"/>
      <c r="G19" s="76"/>
      <c r="H19" s="77"/>
      <c r="I19" s="76"/>
      <c r="J19" s="77"/>
      <c r="K19" s="76"/>
      <c r="L19" s="77"/>
      <c r="M19" s="76"/>
      <c r="N19" s="77"/>
    </row>
    <row r="20" spans="1:14" s="12" customFormat="1" ht="12.75">
      <c r="A20" s="69"/>
      <c r="B20" s="70"/>
      <c r="C20" s="69"/>
      <c r="D20" s="70"/>
      <c r="E20" s="69"/>
      <c r="F20" s="70"/>
      <c r="G20" s="69"/>
      <c r="H20" s="70"/>
      <c r="I20" s="69"/>
      <c r="J20" s="70"/>
      <c r="K20" s="69"/>
      <c r="L20" s="70"/>
      <c r="M20" s="69"/>
      <c r="N20" s="70"/>
    </row>
    <row r="21" spans="1:14" s="11" customFormat="1" ht="18">
      <c r="A21" s="32">
        <f>'An'!I32</f>
        <v>43696</v>
      </c>
      <c r="B21" s="30">
        <f>IF(ISERROR(MATCH(A21,event_dates,0)),"",INDEX(events,MATCH(A21,event_dates,0)))</f>
      </c>
      <c r="C21" s="32">
        <f>'An'!J32</f>
        <v>43697</v>
      </c>
      <c r="D21" s="30">
        <f>IF(ISERROR(MATCH(C21,event_dates,0)),"",INDEX(events,MATCH(C21,event_dates,0)))</f>
      </c>
      <c r="E21" s="32">
        <f>'An'!K32</f>
        <v>43698</v>
      </c>
      <c r="F21" s="30">
        <f>IF(ISERROR(MATCH(E21,event_dates,0)),"",INDEX(events,MATCH(E21,event_dates,0)))</f>
      </c>
      <c r="G21" s="32">
        <f>'An'!L32</f>
        <v>43699</v>
      </c>
      <c r="H21" s="30">
        <f>IF(ISERROR(MATCH(G21,event_dates,0)),"",INDEX(events,MATCH(G21,event_dates,0)))</f>
      </c>
      <c r="I21" s="32">
        <f>'An'!M32</f>
        <v>43700</v>
      </c>
      <c r="J21" s="30">
        <f>IF(ISERROR(MATCH(I21,event_dates,0)),"",INDEX(events,MATCH(I21,event_dates,0)))</f>
      </c>
      <c r="K21" s="32">
        <f>'An'!N32</f>
        <v>43701</v>
      </c>
      <c r="L21" s="30">
        <f>IF(ISERROR(MATCH(K21,event_dates,0)),"",INDEX(events,MATCH(K21,event_dates,0)))</f>
      </c>
      <c r="M21" s="32">
        <f>'An'!O32</f>
        <v>43702</v>
      </c>
      <c r="N21" s="30">
        <f>IF(ISERROR(MATCH(M21,event_dates,0)),"",INDEX(events,MATCH(M21,event_dates,0)))</f>
      </c>
    </row>
    <row r="22" spans="1:14" s="11" customFormat="1" ht="12.75">
      <c r="A22" s="67"/>
      <c r="B22" s="77"/>
      <c r="C22" s="67"/>
      <c r="D22" s="77"/>
      <c r="E22" s="67"/>
      <c r="F22" s="77"/>
      <c r="G22" s="67"/>
      <c r="H22" s="77"/>
      <c r="I22" s="67"/>
      <c r="J22" s="77"/>
      <c r="K22" s="67"/>
      <c r="L22" s="77"/>
      <c r="M22" s="67"/>
      <c r="N22" s="77"/>
    </row>
    <row r="23" spans="1:14" s="11" customFormat="1" ht="12.75">
      <c r="A23" s="76"/>
      <c r="B23" s="77"/>
      <c r="C23" s="76"/>
      <c r="D23" s="77"/>
      <c r="E23" s="76"/>
      <c r="F23" s="77"/>
      <c r="G23" s="76"/>
      <c r="H23" s="77"/>
      <c r="I23" s="76"/>
      <c r="J23" s="77"/>
      <c r="K23" s="76"/>
      <c r="L23" s="77"/>
      <c r="M23" s="76"/>
      <c r="N23" s="77"/>
    </row>
    <row r="24" spans="1:14" s="11" customFormat="1" ht="12.75">
      <c r="A24" s="76"/>
      <c r="B24" s="77"/>
      <c r="C24" s="76"/>
      <c r="D24" s="77"/>
      <c r="E24" s="76"/>
      <c r="F24" s="77"/>
      <c r="G24" s="76"/>
      <c r="H24" s="77"/>
      <c r="I24" s="76"/>
      <c r="J24" s="77"/>
      <c r="K24" s="76"/>
      <c r="L24" s="77"/>
      <c r="M24" s="76"/>
      <c r="N24" s="77"/>
    </row>
    <row r="25" spans="1:14" s="11" customFormat="1" ht="12.75">
      <c r="A25" s="76"/>
      <c r="B25" s="77"/>
      <c r="C25" s="76"/>
      <c r="D25" s="77"/>
      <c r="E25" s="76"/>
      <c r="F25" s="77"/>
      <c r="G25" s="76"/>
      <c r="H25" s="77"/>
      <c r="I25" s="76"/>
      <c r="J25" s="77"/>
      <c r="K25" s="76"/>
      <c r="L25" s="77"/>
      <c r="M25" s="76"/>
      <c r="N25" s="77"/>
    </row>
    <row r="26" spans="1:14" s="12" customFormat="1" ht="12.75">
      <c r="A26" s="69"/>
      <c r="B26" s="70"/>
      <c r="C26" s="69"/>
      <c r="D26" s="70"/>
      <c r="E26" s="69"/>
      <c r="F26" s="70"/>
      <c r="G26" s="69"/>
      <c r="H26" s="70"/>
      <c r="I26" s="69"/>
      <c r="J26" s="70"/>
      <c r="K26" s="69"/>
      <c r="L26" s="70"/>
      <c r="M26" s="69"/>
      <c r="N26" s="70"/>
    </row>
    <row r="27" spans="1:14" s="11" customFormat="1" ht="18">
      <c r="A27" s="32">
        <f>'An'!I33</f>
        <v>43703</v>
      </c>
      <c r="B27" s="30">
        <f>IF(ISERROR(MATCH(A27,event_dates,0)),"",INDEX(events,MATCH(A27,event_dates,0)))</f>
      </c>
      <c r="C27" s="32">
        <f>'An'!J33</f>
        <v>43704</v>
      </c>
      <c r="D27" s="30">
        <f>IF(ISERROR(MATCH(C27,event_dates,0)),"",INDEX(events,MATCH(C27,event_dates,0)))</f>
      </c>
      <c r="E27" s="32">
        <f>'An'!K33</f>
        <v>43705</v>
      </c>
      <c r="F27" s="30">
        <f>IF(ISERROR(MATCH(E27,event_dates,0)),"",INDEX(events,MATCH(E27,event_dates,0)))</f>
      </c>
      <c r="G27" s="32">
        <f>'An'!L33</f>
        <v>43706</v>
      </c>
      <c r="H27" s="30">
        <f>IF(ISERROR(MATCH(G27,event_dates,0)),"",INDEX(events,MATCH(G27,event_dates,0)))</f>
      </c>
      <c r="I27" s="32">
        <f>'An'!M33</f>
        <v>43707</v>
      </c>
      <c r="J27" s="30">
        <f>IF(ISERROR(MATCH(I27,event_dates,0)),"",INDEX(events,MATCH(I27,event_dates,0)))</f>
      </c>
      <c r="K27" s="32">
        <f>'An'!N33</f>
        <v>43708</v>
      </c>
      <c r="L27" s="30">
        <f>IF(ISERROR(MATCH(K27,event_dates,0)),"",INDEX(events,MATCH(K27,event_dates,0)))</f>
      </c>
      <c r="M27" s="32">
        <f>'An'!O33</f>
      </c>
      <c r="N27" s="30">
        <f>IF(ISERROR(MATCH(M27,event_dates,0)),"",INDEX(events,MATCH(M27,event_dates,0)))</f>
      </c>
    </row>
    <row r="28" spans="1:14" s="11" customFormat="1" ht="12.75">
      <c r="A28" s="67"/>
      <c r="B28" s="77"/>
      <c r="C28" s="67"/>
      <c r="D28" s="77"/>
      <c r="E28" s="67"/>
      <c r="F28" s="77"/>
      <c r="G28" s="67"/>
      <c r="H28" s="77"/>
      <c r="I28" s="67"/>
      <c r="J28" s="77"/>
      <c r="K28" s="67"/>
      <c r="L28" s="77"/>
      <c r="M28" s="67"/>
      <c r="N28" s="77"/>
    </row>
    <row r="29" spans="1:14" s="11" customFormat="1" ht="12.75">
      <c r="A29" s="76"/>
      <c r="B29" s="77"/>
      <c r="C29" s="76"/>
      <c r="D29" s="77"/>
      <c r="E29" s="76"/>
      <c r="F29" s="77"/>
      <c r="G29" s="76"/>
      <c r="H29" s="77"/>
      <c r="I29" s="76"/>
      <c r="J29" s="77"/>
      <c r="K29" s="76"/>
      <c r="L29" s="77"/>
      <c r="M29" s="76"/>
      <c r="N29" s="77"/>
    </row>
    <row r="30" spans="1:14" s="11" customFormat="1" ht="12.75">
      <c r="A30" s="76"/>
      <c r="B30" s="77"/>
      <c r="C30" s="76"/>
      <c r="D30" s="77"/>
      <c r="E30" s="76"/>
      <c r="F30" s="77"/>
      <c r="G30" s="76"/>
      <c r="H30" s="77"/>
      <c r="I30" s="76"/>
      <c r="J30" s="77"/>
      <c r="K30" s="76"/>
      <c r="L30" s="77"/>
      <c r="M30" s="76"/>
      <c r="N30" s="77"/>
    </row>
    <row r="31" spans="1:14" s="11" customFormat="1" ht="12.75">
      <c r="A31" s="76"/>
      <c r="B31" s="77"/>
      <c r="C31" s="76"/>
      <c r="D31" s="77"/>
      <c r="E31" s="76"/>
      <c r="F31" s="77"/>
      <c r="G31" s="76"/>
      <c r="H31" s="77"/>
      <c r="I31" s="76"/>
      <c r="J31" s="77"/>
      <c r="K31" s="76"/>
      <c r="L31" s="77"/>
      <c r="M31" s="76"/>
      <c r="N31" s="77"/>
    </row>
    <row r="32" spans="1:14" s="12" customFormat="1" ht="12.75">
      <c r="A32" s="69"/>
      <c r="B32" s="70"/>
      <c r="C32" s="69"/>
      <c r="D32" s="70"/>
      <c r="E32" s="69"/>
      <c r="F32" s="70"/>
      <c r="G32" s="69"/>
      <c r="H32" s="70"/>
      <c r="I32" s="69"/>
      <c r="J32" s="70"/>
      <c r="K32" s="69"/>
      <c r="L32" s="70"/>
      <c r="M32" s="69"/>
      <c r="N32" s="70"/>
    </row>
    <row r="33" spans="1:14" ht="18">
      <c r="A33" s="32">
        <f>'An'!I34</f>
      </c>
      <c r="B33" s="30">
        <f>IF(ISERROR(MATCH(A33,event_dates,0)),"",INDEX(events,MATCH(A33,event_dates,0)))</f>
      </c>
      <c r="C33" s="32">
        <f>'An'!J34</f>
      </c>
      <c r="D33" s="30">
        <f>IF(ISERROR(MATCH(C33,event_dates,0)),"",INDEX(events,MATCH(C33,event_dates,0)))</f>
      </c>
      <c r="E33" s="20" t="s">
        <v>4</v>
      </c>
      <c r="F33" s="7"/>
      <c r="G33" s="17"/>
      <c r="H33" s="17"/>
      <c r="I33" s="17"/>
      <c r="J33" s="17"/>
      <c r="K33" s="17"/>
      <c r="L33" s="17"/>
      <c r="M33" s="17"/>
      <c r="N33" s="21"/>
    </row>
    <row r="34" spans="1:14" ht="12.75">
      <c r="A34" s="81">
        <f ca="1">IF(ISERROR(MATCH(A33,event_dates,0)+MATCH(A33,OFFSET(event_dates,MATCH(A33,event_dates,0),0,500,1),0)),"",INDEX(events,MATCH(A33,event_dates,0)+MATCH(A33,OFFSET(event_dates,MATCH(A33,event_dates,0),0,500,1),0)))</f>
      </c>
      <c r="B34" s="80"/>
      <c r="C34" s="81">
        <f ca="1">IF(ISERROR(MATCH(C33,event_dates,0)+MATCH(C33,OFFSET(event_dates,MATCH(C33,event_dates,0),0,500,1),0)),"",INDEX(events,MATCH(C33,event_dates,0)+MATCH(C33,OFFSET(event_dates,MATCH(C33,event_dates,0),0,500,1),0)))</f>
      </c>
      <c r="D34" s="80"/>
      <c r="E34" s="14"/>
      <c r="F34" s="13"/>
      <c r="G34" s="13"/>
      <c r="H34" s="13"/>
      <c r="I34" s="13"/>
      <c r="J34" s="13"/>
      <c r="K34" s="13"/>
      <c r="L34" s="13"/>
      <c r="M34" s="13"/>
      <c r="N34" s="15"/>
    </row>
    <row r="35" spans="1:14" ht="12.75">
      <c r="A35" s="79"/>
      <c r="B35" s="80"/>
      <c r="C35" s="79"/>
      <c r="D35" s="80"/>
      <c r="E35" s="14"/>
      <c r="F35" s="13"/>
      <c r="G35" s="13"/>
      <c r="H35" s="13"/>
      <c r="I35" s="13"/>
      <c r="J35" s="13"/>
      <c r="K35" s="13"/>
      <c r="L35" s="13"/>
      <c r="M35" s="13"/>
      <c r="N35" s="15"/>
    </row>
    <row r="36" spans="1:14" ht="12.75">
      <c r="A36" s="79"/>
      <c r="B36" s="80"/>
      <c r="C36" s="79"/>
      <c r="D36" s="80"/>
      <c r="E36" s="14"/>
      <c r="F36" s="13"/>
      <c r="G36" s="13"/>
      <c r="H36" s="13"/>
      <c r="I36" s="13"/>
      <c r="J36" s="13"/>
      <c r="K36" s="13"/>
      <c r="L36" s="13"/>
      <c r="M36" s="13"/>
      <c r="N36" s="15"/>
    </row>
    <row r="37" spans="1:14" ht="12.75">
      <c r="A37" s="79" t="s">
        <v>3</v>
      </c>
      <c r="B37" s="80"/>
      <c r="C37" s="79" t="s">
        <v>3</v>
      </c>
      <c r="D37" s="80"/>
      <c r="E37" s="14"/>
      <c r="F37" s="13"/>
      <c r="G37" s="13"/>
      <c r="H37" s="13"/>
      <c r="I37" s="13"/>
      <c r="J37" s="13"/>
      <c r="K37" s="13"/>
      <c r="L37" s="13"/>
      <c r="M37" s="73"/>
      <c r="N37" s="74"/>
    </row>
    <row r="38" spans="1:14" ht="12.75">
      <c r="A38" s="85" t="s">
        <v>3</v>
      </c>
      <c r="B38" s="86"/>
      <c r="C38" s="87" t="s">
        <v>0</v>
      </c>
      <c r="D38" s="88"/>
      <c r="E38" s="18"/>
      <c r="F38" s="16"/>
      <c r="G38" s="16"/>
      <c r="H38" s="16"/>
      <c r="I38" s="16"/>
      <c r="J38" s="16"/>
      <c r="K38" s="71"/>
      <c r="L38" s="71"/>
      <c r="M38" s="71"/>
      <c r="N38" s="72"/>
    </row>
  </sheetData>
  <sheetProtection/>
  <mergeCells count="195">
    <mergeCell ref="C37:D37"/>
    <mergeCell ref="C36:D36"/>
    <mergeCell ref="M37:N37"/>
    <mergeCell ref="K32:L32"/>
    <mergeCell ref="M32:N32"/>
    <mergeCell ref="A34:B34"/>
    <mergeCell ref="C34:D34"/>
    <mergeCell ref="A32:B32"/>
    <mergeCell ref="C32:D32"/>
    <mergeCell ref="M30:N30"/>
    <mergeCell ref="A30:B30"/>
    <mergeCell ref="C30:D30"/>
    <mergeCell ref="E30:F30"/>
    <mergeCell ref="G30:H30"/>
    <mergeCell ref="K31:L31"/>
    <mergeCell ref="M31:N31"/>
    <mergeCell ref="A38:B38"/>
    <mergeCell ref="C38:D38"/>
    <mergeCell ref="A35:B35"/>
    <mergeCell ref="C35:D35"/>
    <mergeCell ref="A36:B36"/>
    <mergeCell ref="I31:J31"/>
    <mergeCell ref="E32:F32"/>
    <mergeCell ref="G32:H32"/>
    <mergeCell ref="I32:J32"/>
    <mergeCell ref="A37:B37"/>
    <mergeCell ref="M28:N28"/>
    <mergeCell ref="I30:J30"/>
    <mergeCell ref="A31:B31"/>
    <mergeCell ref="C31:D31"/>
    <mergeCell ref="E31:F31"/>
    <mergeCell ref="G31:H31"/>
    <mergeCell ref="K30:L30"/>
    <mergeCell ref="M29:N29"/>
    <mergeCell ref="A29:B29"/>
    <mergeCell ref="C29:D29"/>
    <mergeCell ref="E29:F29"/>
    <mergeCell ref="G29:H29"/>
    <mergeCell ref="K28:L28"/>
    <mergeCell ref="I29:J29"/>
    <mergeCell ref="K29:L29"/>
    <mergeCell ref="G25:H25"/>
    <mergeCell ref="I25:J25"/>
    <mergeCell ref="A26:B26"/>
    <mergeCell ref="C26:D26"/>
    <mergeCell ref="C28:D28"/>
    <mergeCell ref="E28:F28"/>
    <mergeCell ref="G28:H28"/>
    <mergeCell ref="I28:J28"/>
    <mergeCell ref="A28:B28"/>
    <mergeCell ref="M26:N26"/>
    <mergeCell ref="K24:L24"/>
    <mergeCell ref="E26:F26"/>
    <mergeCell ref="G26:H26"/>
    <mergeCell ref="I26:J26"/>
    <mergeCell ref="K26:L26"/>
    <mergeCell ref="M24:N24"/>
    <mergeCell ref="G24:H24"/>
    <mergeCell ref="I24:J24"/>
    <mergeCell ref="E25:F25"/>
    <mergeCell ref="A25:B25"/>
    <mergeCell ref="C25:D25"/>
    <mergeCell ref="M23:N23"/>
    <mergeCell ref="A22:B22"/>
    <mergeCell ref="C22:D22"/>
    <mergeCell ref="K25:L25"/>
    <mergeCell ref="M25:N25"/>
    <mergeCell ref="A24:B24"/>
    <mergeCell ref="C24:D24"/>
    <mergeCell ref="E24:F24"/>
    <mergeCell ref="A23:B23"/>
    <mergeCell ref="C23:D23"/>
    <mergeCell ref="E23:F23"/>
    <mergeCell ref="G23:H23"/>
    <mergeCell ref="I23:J23"/>
    <mergeCell ref="K23:L23"/>
    <mergeCell ref="A20:B20"/>
    <mergeCell ref="C20:D20"/>
    <mergeCell ref="E20:F20"/>
    <mergeCell ref="G20:H20"/>
    <mergeCell ref="I20:J20"/>
    <mergeCell ref="M22:N22"/>
    <mergeCell ref="K19:L19"/>
    <mergeCell ref="E22:F22"/>
    <mergeCell ref="G22:H22"/>
    <mergeCell ref="I22:J22"/>
    <mergeCell ref="K22:L22"/>
    <mergeCell ref="M19:N19"/>
    <mergeCell ref="M18:N18"/>
    <mergeCell ref="A17:B17"/>
    <mergeCell ref="C17:D17"/>
    <mergeCell ref="K20:L20"/>
    <mergeCell ref="M20:N20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8:J18"/>
    <mergeCell ref="K18:L18"/>
    <mergeCell ref="A16:B16"/>
    <mergeCell ref="C16:D16"/>
    <mergeCell ref="E16:F16"/>
    <mergeCell ref="G16:H16"/>
    <mergeCell ref="I16:J16"/>
    <mergeCell ref="M17:N17"/>
    <mergeCell ref="K14:L14"/>
    <mergeCell ref="E17:F17"/>
    <mergeCell ref="G17:H17"/>
    <mergeCell ref="I17:J17"/>
    <mergeCell ref="K17:L17"/>
    <mergeCell ref="M14:N14"/>
    <mergeCell ref="M13:N13"/>
    <mergeCell ref="A12:B12"/>
    <mergeCell ref="C12:D12"/>
    <mergeCell ref="K16:L16"/>
    <mergeCell ref="M16:N16"/>
    <mergeCell ref="A14:B14"/>
    <mergeCell ref="C14:D14"/>
    <mergeCell ref="E14:F14"/>
    <mergeCell ref="G14:H14"/>
    <mergeCell ref="I14:J14"/>
    <mergeCell ref="A13:B13"/>
    <mergeCell ref="C13:D13"/>
    <mergeCell ref="E13:F13"/>
    <mergeCell ref="G13:H13"/>
    <mergeCell ref="I13:J13"/>
    <mergeCell ref="K13:L13"/>
    <mergeCell ref="E12:F12"/>
    <mergeCell ref="G12:H12"/>
    <mergeCell ref="I12:J12"/>
    <mergeCell ref="K12:L12"/>
    <mergeCell ref="M10:N10"/>
    <mergeCell ref="A11:B11"/>
    <mergeCell ref="E11:F11"/>
    <mergeCell ref="G11:H11"/>
    <mergeCell ref="I11:J11"/>
    <mergeCell ref="M12:N12"/>
    <mergeCell ref="K11:L11"/>
    <mergeCell ref="M11:N11"/>
    <mergeCell ref="A10:B10"/>
    <mergeCell ref="E10:F10"/>
    <mergeCell ref="G10:H10"/>
    <mergeCell ref="I10:J10"/>
    <mergeCell ref="K10:L10"/>
    <mergeCell ref="C10:D11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A4:B4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A5:B5"/>
    <mergeCell ref="C5:D5"/>
    <mergeCell ref="E5:F5"/>
    <mergeCell ref="G5:H5"/>
    <mergeCell ref="I5:J5"/>
    <mergeCell ref="K5:L5"/>
    <mergeCell ref="C4:D4"/>
    <mergeCell ref="E4:F4"/>
    <mergeCell ref="G4:H4"/>
    <mergeCell ref="I4:J4"/>
    <mergeCell ref="K4:L4"/>
    <mergeCell ref="K38:N38"/>
    <mergeCell ref="M4:N4"/>
    <mergeCell ref="K6:L6"/>
    <mergeCell ref="M6:N6"/>
    <mergeCell ref="I6:J6"/>
    <mergeCell ref="A1:G1"/>
    <mergeCell ref="I2:J2"/>
    <mergeCell ref="K2:L2"/>
    <mergeCell ref="M2:N2"/>
    <mergeCell ref="A2:B2"/>
    <mergeCell ref="C2:D2"/>
    <mergeCell ref="E2:F2"/>
    <mergeCell ref="G2:H2"/>
    <mergeCell ref="H1:N1"/>
  </mergeCells>
  <hyperlinks>
    <hyperlink ref="A1:G1" location="An!A1" display="An!A1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1"/>
  <ignoredErrors>
    <ignoredError sqref="C3:L3 M3:N3 C37:J38 C15:L15 C21:L21 C9:L9 M9:N9 M15:N15 M21:N21 C27:G27 M27:N36 C33:L36 I27:L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Vertex42 Calendrier Perpetuel</dc:title>
  <dc:subject/>
  <dc:creator>www.vertex42.com</dc:creator>
  <cp:keywords/>
  <dc:description>(c) 2010 Vertex42 LLC. All rights reserved.</dc:description>
  <cp:lastModifiedBy>Principal</cp:lastModifiedBy>
  <cp:lastPrinted>2019-10-21T09:59:34Z</cp:lastPrinted>
  <dcterms:created xsi:type="dcterms:W3CDTF">2008-12-11T21:42:43Z</dcterms:created>
  <dcterms:modified xsi:type="dcterms:W3CDTF">2019-11-15T13:48:28Z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2009 Vertex42 LLC</vt:lpwstr>
  </property>
  <property fmtid="{D5CDD505-2E9C-101B-9397-08002B2CF9AE}" pid="3" name="Version">
    <vt:lpwstr>1.0.0</vt:lpwstr>
  </property>
</Properties>
</file>